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120" windowWidth="17700" windowHeight="12580" tabRatio="869" activeTab="0"/>
  </bookViews>
  <sheets>
    <sheet name="Inputs" sheetId="1" r:id="rId1"/>
    <sheet name="Comparable Films" sheetId="2" r:id="rId2"/>
    <sheet name="Income Projections" sheetId="3" r:id="rId3"/>
    <sheet name="Cash Flow (L)" sheetId="4" r:id="rId4"/>
    <sheet name="Cash Flow (M)" sheetId="5" r:id="rId5"/>
    <sheet name="Cash Flow (H)" sheetId="6" r:id="rId6"/>
    <sheet name="Investor Returns" sheetId="7" r:id="rId7"/>
  </sheets>
  <definedNames>
    <definedName name="_xlnm.Print_Area" localSheetId="5">'Cash Flow (H)'!$A$2:$AC$44</definedName>
    <definedName name="_xlnm.Print_Area" localSheetId="3">'Cash Flow (L)'!$A$2:$AC$44</definedName>
    <definedName name="_xlnm.Print_Area" localSheetId="4">'Cash Flow (M)'!$A$2:$AC$44</definedName>
    <definedName name="_xlnm.Print_Area" localSheetId="1">'Comparable Films'!$B$2:$M$58</definedName>
    <definedName name="_xlnm.Print_Area" localSheetId="2">'Income Projections'!$B$3:$F$54</definedName>
    <definedName name="_xlnm.Print_Area" localSheetId="6">'Investor Returns'!$B$2:$I$38</definedName>
    <definedName name="_xlnm.Print_Titles" localSheetId="5">'Cash Flow (H)'!$A:$B</definedName>
    <definedName name="_xlnm.Print_Titles" localSheetId="3">'Cash Flow (L)'!$A:$B</definedName>
    <definedName name="_xlnm.Print_Titles" localSheetId="4">'Cash Flow (M)'!$A:$B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<sst xmlns="http://schemas.openxmlformats.org/spreadsheetml/2006/main" count="543" uniqueCount="193">
  <si>
    <t>*This table estimates the profitability of past films and is in no manner a guarantee of future performance.</t>
  </si>
  <si>
    <t>NOTES:</t>
  </si>
  <si>
    <r>
      <t>TOTAL</t>
    </r>
    <r>
      <rPr>
        <vertAlign val="superscript"/>
        <sz val="9"/>
        <rFont val="Geneva"/>
        <family val="0"/>
      </rPr>
      <t>3</t>
    </r>
  </si>
  <si>
    <t>TOTAL PRODUCER'S REP GROSS</t>
  </si>
  <si>
    <t>Pay TV Revenue</t>
  </si>
  <si>
    <t>Producer's Rep Fee</t>
  </si>
  <si>
    <t>Distribution Fee</t>
  </si>
  <si>
    <t>Less Distribution Fee (35%)</t>
  </si>
  <si>
    <t>Gross Ancillary Revenue</t>
  </si>
  <si>
    <t>Less Producer's Rep Fee (15%)</t>
  </si>
  <si>
    <t>Plus Investor Priority Return</t>
  </si>
  <si>
    <t>Domestic Gross</t>
  </si>
  <si>
    <t>Table 3: Projected Cash Flow for [Business Entity] (Low)</t>
  </si>
  <si>
    <t>Table 3 (cont'd): Projected Cash Flow for [Business Entity] (Low)</t>
  </si>
  <si>
    <t xml:space="preserve">  4: Returned to Investors - Cash from 'Total' row returned to investors.  Assumes 120% of initial investment returned, then remaining cash split 50/50 with [Business Entity].</t>
  </si>
  <si>
    <t>Table 3: Projected Cash Flow for [Business Entity] (Medium)</t>
  </si>
  <si>
    <t>Table 3 (cont'd): Projected Cash Flow for [Business Entity] (Medium)</t>
  </si>
  <si>
    <t>Table 3: Projected Cash Flow for [Business Entity] (High)</t>
  </si>
  <si>
    <t>Table 3 (cont'd): Projected Cash Flow for [Business Entity] (High)</t>
  </si>
  <si>
    <t>SEE MY WORKAROUND FOR THE NEW "THE GOING RATE" CHART AT WWW.JEREMYJUUSO.COM/BOOK.HTM</t>
  </si>
  <si>
    <t xml:space="preserve">1: DOMESTIC - For 'Box Office Gross' and 'Prints &amp; Advertising,' domestic refers to </t>
  </si>
  <si>
    <t>Less Sales Agent Fee &amp; Expenses (35%)</t>
  </si>
  <si>
    <t>YEAR 5</t>
  </si>
  <si>
    <t>YEAR 6</t>
  </si>
  <si>
    <t>Adjusted Investor/Producer Profit</t>
  </si>
  <si>
    <t>*This table reflects estimates of future returns to investors and is in no way a guarantee of</t>
  </si>
  <si>
    <t>Gross Film Rentals</t>
  </si>
  <si>
    <t>CASH FLOW PROJECTIONS</t>
  </si>
  <si>
    <t xml:space="preserve">  revenue-sharing arrangements will vary depending on parties involved, desirability </t>
  </si>
  <si>
    <t xml:space="preserve">  of the film, and market conditions.</t>
  </si>
  <si>
    <t>Sales Agent Fee &amp; Costs</t>
  </si>
  <si>
    <t>Frgn Subtotal</t>
  </si>
  <si>
    <t>Investor 50% Share of Adjusted</t>
  </si>
  <si>
    <t>Foreign Gross</t>
  </si>
  <si>
    <t>*Distribution arrangements follow those of the comparable films table; actual fee and</t>
  </si>
  <si>
    <t xml:space="preserve">  guarantee of future performance.</t>
  </si>
  <si>
    <r>
      <t>NET RETURN PER $50,000 UNIT</t>
    </r>
    <r>
      <rPr>
        <b/>
        <vertAlign val="superscript"/>
        <sz val="9"/>
        <rFont val="Geneva"/>
        <family val="0"/>
      </rPr>
      <t>4</t>
    </r>
  </si>
  <si>
    <t>FOOTNOTES:</t>
  </si>
  <si>
    <r>
      <t>Less Negative Cost</t>
    </r>
    <r>
      <rPr>
        <vertAlign val="superscript"/>
        <sz val="9"/>
        <rFont val="Geneva"/>
        <family val="0"/>
      </rPr>
      <t>9</t>
    </r>
  </si>
  <si>
    <t>Low      Success</t>
  </si>
  <si>
    <t>Less Exhibitor Share (46%)</t>
  </si>
  <si>
    <t xml:space="preserve">*This table reflects estimates of future performance that are in no manner a  </t>
  </si>
  <si>
    <t>Input &amp; adjust the</t>
  </si>
  <si>
    <r>
      <t xml:space="preserve">SOME OF THE FORMULAS HERE WILL NEED TO BE TAILORED TO YOUR PARTICULAR FILM - SEE PAGES 14-24 IN </t>
    </r>
    <r>
      <rPr>
        <i/>
        <sz val="9"/>
        <color indexed="10"/>
        <rFont val="Geneva"/>
        <family val="0"/>
      </rPr>
      <t>GETTING THE MONEY</t>
    </r>
    <r>
      <rPr>
        <sz val="9"/>
        <color indexed="10"/>
        <rFont val="Geneva"/>
        <family val="0"/>
      </rPr>
      <t>!</t>
    </r>
  </si>
  <si>
    <t>*All raw data except for 'Other Distributor Costs' and 'Foreign Gross' is provided by [Data Source].</t>
  </si>
  <si>
    <t>*'Foreign Gross' is calculated from [Data Source]; Canada excluded.</t>
  </si>
  <si>
    <t>*Foreign Gross figures based upon [Data Source]; Canada excluded.</t>
  </si>
  <si>
    <t xml:space="preserve">  2:  [Quarters] subtotals are carried forward and charged against [Quarters].</t>
  </si>
  <si>
    <t>TOTAL CASH RETURNED TO INVESTORS</t>
  </si>
  <si>
    <t xml:space="preserve">  *A small amount of ancillary revenue is likely to occur beyond the film's 3.25-year revenue window with the agreed split between producer and investors still in effect.</t>
  </si>
  <si>
    <t xml:space="preserve">  *Theatrical distribution is assumed to commence one year after the completion of postproduction.  Actual release date will be determined by the distributor.</t>
  </si>
  <si>
    <t xml:space="preserve">  future returns to investors.</t>
  </si>
  <si>
    <r>
      <t>Dom Subtotal</t>
    </r>
    <r>
      <rPr>
        <vertAlign val="superscript"/>
        <sz val="9"/>
        <rFont val="Geneva"/>
        <family val="0"/>
      </rPr>
      <t>2</t>
    </r>
  </si>
  <si>
    <t>Home Video Revenue</t>
  </si>
  <si>
    <t>NET INVESTOR/PRODUCER PROFIT</t>
  </si>
  <si>
    <t>TOTAL PRODUCER'S GROSS</t>
  </si>
  <si>
    <t>Less Prints &amp; Advertising</t>
  </si>
  <si>
    <t>Medium Success</t>
  </si>
  <si>
    <t>High     Success</t>
  </si>
  <si>
    <t>7: Sales Agent - Markets to and collects advances from foreign distributors. Residuals are included as part of expenses.</t>
  </si>
  <si>
    <t xml:space="preserve">  *This table reflects estimates of the timing and structure of income returned to investors and is in no manner a guarantee of the amounts or timing of such returns.  Actual</t>
  </si>
  <si>
    <t>3: Net Investor Return - The total cash returned to investors minus the amount invested by</t>
  </si>
  <si>
    <t xml:space="preserve">    investors (i.e., minus the Negative Cost).</t>
  </si>
  <si>
    <t>4: Net Return per $50,000 unit - The return earned on a single LLC unit beyond the initial</t>
  </si>
  <si>
    <t xml:space="preserve">    investment amount, as expressed in $1 increments instead of $1,000,000 increments.</t>
  </si>
  <si>
    <t>2: Exhibitor Share - Theater owners' share of the box office revenue.</t>
  </si>
  <si>
    <t>*Totals from films first released internationally are modified as if first released domestically.</t>
  </si>
  <si>
    <t>YEAR 1</t>
  </si>
  <si>
    <t>YEAR 2</t>
  </si>
  <si>
    <t>YEAR 3</t>
  </si>
  <si>
    <t>YEAR 4</t>
  </si>
  <si>
    <t xml:space="preserve">  *Amounts in millions of dollars.</t>
  </si>
  <si>
    <t>Table 4: Projected Investor Returns from [Business Entity]</t>
  </si>
  <si>
    <t>1: Total Cash Ret. to Inv./Producer - All revenues generated by [Business Entity] prior to</t>
  </si>
  <si>
    <t xml:space="preserve">    repayment of the Negative Cost but before profits are split with [Business Entity].</t>
  </si>
  <si>
    <t>[Film Name]</t>
  </si>
  <si>
    <r>
      <t xml:space="preserve">Table 1: Successful Films Comparable to </t>
    </r>
    <r>
      <rPr>
        <b/>
        <i/>
        <sz val="9"/>
        <rFont val="Geneva"/>
        <family val="0"/>
      </rPr>
      <t>[Film Name]</t>
    </r>
  </si>
  <si>
    <r>
      <t xml:space="preserve">Table 2: Projected Income for </t>
    </r>
    <r>
      <rPr>
        <b/>
        <i/>
        <sz val="9"/>
        <rFont val="Geneva"/>
        <family val="0"/>
      </rPr>
      <t>[Film Name]</t>
    </r>
  </si>
  <si>
    <t>*Totals may not add due to rounding.</t>
  </si>
  <si>
    <r>
      <t>Foreign Gross</t>
    </r>
    <r>
      <rPr>
        <b/>
        <vertAlign val="superscript"/>
        <sz val="9"/>
        <rFont val="Geneva"/>
        <family val="0"/>
      </rPr>
      <t>6</t>
    </r>
  </si>
  <si>
    <t>Box Office Gross</t>
  </si>
  <si>
    <t>5: Non-annualized ROI - The return on investment as calculated by dividing the Net Investor</t>
  </si>
  <si>
    <t xml:space="preserve">    Return by the Negative Cost (i.e., by the 'Amount Invested by Investors').</t>
  </si>
  <si>
    <t>Average</t>
  </si>
  <si>
    <r>
      <t>RETURNED TO INVESTORS</t>
    </r>
    <r>
      <rPr>
        <vertAlign val="superscript"/>
        <sz val="9"/>
        <rFont val="Geneva"/>
        <family val="0"/>
      </rPr>
      <t>4</t>
    </r>
  </si>
  <si>
    <t>Net Domestic Receipts</t>
  </si>
  <si>
    <t>Net Foreign Receipts</t>
  </si>
  <si>
    <t>Plus Negative Cost</t>
  </si>
  <si>
    <r>
      <t>TOTAL PRODUCER'S REP GROSS</t>
    </r>
    <r>
      <rPr>
        <b/>
        <vertAlign val="superscript"/>
        <sz val="9"/>
        <rFont val="Geneva"/>
        <family val="0"/>
      </rPr>
      <t>8</t>
    </r>
  </si>
  <si>
    <t>Quarter 1</t>
  </si>
  <si>
    <t>Quarter 2</t>
  </si>
  <si>
    <t>Quarter 3</t>
  </si>
  <si>
    <t>Quarter 4</t>
  </si>
  <si>
    <r>
      <t>Negative Cost</t>
    </r>
    <r>
      <rPr>
        <vertAlign val="superscript"/>
        <sz val="9"/>
        <rFont val="Geneva"/>
        <family val="0"/>
      </rPr>
      <t>1</t>
    </r>
  </si>
  <si>
    <t>Other Distributor Costs</t>
  </si>
  <si>
    <t>RUNNING TOTAL</t>
  </si>
  <si>
    <t xml:space="preserve">  immediately after the domestic theatrical release date.</t>
  </si>
  <si>
    <t>Prints &amp; Advertising</t>
  </si>
  <si>
    <t>3: Domestic Gross - Sum of 'Gross Film Rentals' and 'Gross Ancillary Revenue.'</t>
  </si>
  <si>
    <t xml:space="preserve">  3: Total - Sum of 'Negative Cost,' 'Dom Subtotal,' 'Frgn Subtotal,' and 'Producer's Rep Fee.'</t>
  </si>
  <si>
    <t xml:space="preserve">  1: Negative Cost - Reflects timing of the negative cost and is to take 6.5 weeks preproduction, 6.5 weeks principal photography, and 9 months postproduction.</t>
  </si>
  <si>
    <t xml:space="preserve">    structure of income depend on market conditions and contracts with involved parties</t>
  </si>
  <si>
    <t xml:space="preserve">    (e.g., distributors, sales agent, producer's rep, etc.) and will affect the annualized IRR.</t>
  </si>
  <si>
    <t xml:space="preserve">    disbursement to investors (i.e., sum of all positive 'TOTAL' amounts from cash flow).</t>
  </si>
  <si>
    <t>6: Annualized IRR (Internal Rate of Return) - The yearly rate of return on the initial</t>
  </si>
  <si>
    <t xml:space="preserve">    investment given the timing of income in the projected cash flow.  Actual timing and</t>
  </si>
  <si>
    <t>Running Priority Total</t>
  </si>
  <si>
    <t>Priority Return</t>
  </si>
  <si>
    <t>INVESTOR PROJECTIONS</t>
  </si>
  <si>
    <t>Positive TOTALS (L)</t>
  </si>
  <si>
    <t xml:space="preserve">*Amounts in millions of dollars and convey revenues collected during the 3.25 years </t>
  </si>
  <si>
    <r>
      <t>Total Cash Returned to Investors/Producer</t>
    </r>
    <r>
      <rPr>
        <vertAlign val="superscript"/>
        <sz val="9"/>
        <rFont val="Geneva"/>
        <family val="0"/>
      </rPr>
      <t>1</t>
    </r>
  </si>
  <si>
    <r>
      <t>Less Investor Priority Return</t>
    </r>
    <r>
      <rPr>
        <vertAlign val="superscript"/>
        <sz val="9"/>
        <rFont val="Geneva"/>
        <family val="0"/>
      </rPr>
      <t>2</t>
    </r>
  </si>
  <si>
    <t>8: Producer's Rep - Seeks out and negotiates domestic distribution and sales agent agreements.</t>
  </si>
  <si>
    <t xml:space="preserve">    U.S. &amp; Canada, for all other data points it refers only to U.S.</t>
  </si>
  <si>
    <r>
      <t>NET INVESTOR RETURN</t>
    </r>
    <r>
      <rPr>
        <b/>
        <vertAlign val="superscript"/>
        <sz val="9"/>
        <rFont val="Geneva"/>
        <family val="0"/>
      </rPr>
      <t>3</t>
    </r>
  </si>
  <si>
    <r>
      <t>NON-ANNUALIZED ROI</t>
    </r>
    <r>
      <rPr>
        <b/>
        <vertAlign val="superscript"/>
        <sz val="9"/>
        <rFont val="Geneva"/>
        <family val="0"/>
      </rPr>
      <t>5</t>
    </r>
  </si>
  <si>
    <r>
      <t>ANNUALIZED IRR</t>
    </r>
    <r>
      <rPr>
        <b/>
        <vertAlign val="superscript"/>
        <sz val="9"/>
        <rFont val="Geneva"/>
        <family val="0"/>
      </rPr>
      <t>6</t>
    </r>
  </si>
  <si>
    <t>Negative Cost</t>
  </si>
  <si>
    <t>OTHER</t>
  </si>
  <si>
    <t>DOMESTIC</t>
  </si>
  <si>
    <t>COMPARABLE FILMS</t>
  </si>
  <si>
    <t>INCOME PROJECTIONS</t>
  </si>
  <si>
    <t>Exhibitor Share %</t>
  </si>
  <si>
    <t>P&amp;A %</t>
  </si>
  <si>
    <t>Sales Agent Fee &amp; Expenses</t>
  </si>
  <si>
    <t>Name</t>
  </si>
  <si>
    <t xml:space="preserve">Input your data into the </t>
  </si>
  <si>
    <t>boxes.</t>
  </si>
  <si>
    <t>High      Success</t>
  </si>
  <si>
    <r>
      <t>Less Sales Agent Fee &amp; Expenses (35%)</t>
    </r>
    <r>
      <rPr>
        <vertAlign val="superscript"/>
        <sz val="9"/>
        <rFont val="Geneva"/>
        <family val="0"/>
      </rPr>
      <t>7</t>
    </r>
  </si>
  <si>
    <t>Less Other Distributor Costs</t>
  </si>
  <si>
    <t>Less Negative Cost</t>
  </si>
  <si>
    <t>FOREIGN</t>
  </si>
  <si>
    <t>CUMULATIVE RETURNED</t>
  </si>
  <si>
    <t xml:space="preserve">2: Investor Priority Return - 20% of the Negative Cost that is returned to investors after </t>
  </si>
  <si>
    <t xml:space="preserve">  *Totals may not add due to rounding.</t>
  </si>
  <si>
    <r>
      <t>DOMESTIC (U.S.)</t>
    </r>
    <r>
      <rPr>
        <vertAlign val="superscript"/>
        <sz val="9"/>
        <rFont val="Geneva"/>
        <family val="0"/>
      </rPr>
      <t>1</t>
    </r>
  </si>
  <si>
    <t>Amount Invested by Investors</t>
  </si>
  <si>
    <t xml:space="preserve">    timing and structure depend on market conditions and contracts with involved parties (e.g., distributors, sales agent, producer's rep, etc.).</t>
  </si>
  <si>
    <t>Positive TOTALS (M)</t>
  </si>
  <si>
    <t>Positive TOTALS (H)</t>
  </si>
  <si>
    <t>Size of Units</t>
  </si>
  <si>
    <t>Number of Units</t>
  </si>
  <si>
    <t>Internal Rate of Return</t>
  </si>
  <si>
    <t>Quarterly</t>
  </si>
  <si>
    <t>Annual</t>
  </si>
  <si>
    <t xml:space="preserve">These two columns </t>
  </si>
  <si>
    <t>should match</t>
  </si>
  <si>
    <t>ERROR CHECKING</t>
  </si>
  <si>
    <t>Cash Flow</t>
  </si>
  <si>
    <t>Income</t>
  </si>
  <si>
    <t>These two sets should match</t>
  </si>
  <si>
    <t>Running Total</t>
  </si>
  <si>
    <t>Sum of Totals</t>
  </si>
  <si>
    <t>Cumulative Returned</t>
  </si>
  <si>
    <t>These two numbers should match</t>
  </si>
  <si>
    <t>Net Inv./Prod. Profit</t>
  </si>
  <si>
    <t>Sum of Returned to Inv.</t>
  </si>
  <si>
    <t>Prod./Invest. Split</t>
  </si>
  <si>
    <t>Actual Low #s</t>
  </si>
  <si>
    <r>
      <t>Less Exhibitor Share</t>
    </r>
    <r>
      <rPr>
        <vertAlign val="superscript"/>
        <sz val="9"/>
        <rFont val="Geneva"/>
        <family val="0"/>
      </rPr>
      <t>2</t>
    </r>
  </si>
  <si>
    <t>TOTAL</t>
  </si>
  <si>
    <r>
      <t>Domestic Gross</t>
    </r>
    <r>
      <rPr>
        <b/>
        <vertAlign val="superscript"/>
        <sz val="9"/>
        <rFont val="Geneva"/>
        <family val="0"/>
      </rPr>
      <t>3</t>
    </r>
  </si>
  <si>
    <r>
      <t>Less Prints &amp; Advertising</t>
    </r>
    <r>
      <rPr>
        <vertAlign val="superscript"/>
        <sz val="9"/>
        <rFont val="Geneva"/>
        <family val="0"/>
      </rPr>
      <t>4</t>
    </r>
  </si>
  <si>
    <r>
      <t>Less Other Distributor Costs</t>
    </r>
    <r>
      <rPr>
        <vertAlign val="superscript"/>
        <sz val="9"/>
        <rFont val="Geneva"/>
        <family val="0"/>
      </rPr>
      <t>5</t>
    </r>
  </si>
  <si>
    <t>Pay TV Licensing %</t>
  </si>
  <si>
    <t xml:space="preserve">Low </t>
  </si>
  <si>
    <t>Medium</t>
  </si>
  <si>
    <t>High</t>
  </si>
  <si>
    <t>Domestic ratio &amp; %</t>
  </si>
  <si>
    <t>Low # suggstns</t>
  </si>
  <si>
    <t>Actual Low ratio &amp; %</t>
  </si>
  <si>
    <t>XXXXXXXX</t>
  </si>
  <si>
    <t xml:space="preserve">         BO-------&gt;</t>
  </si>
  <si>
    <t>&lt;------HV------&gt;</t>
  </si>
  <si>
    <t>&lt;-----PTV------&gt;</t>
  </si>
  <si>
    <t>need as 0.20000:</t>
  </si>
  <si>
    <t>to get your Low projections.</t>
  </si>
  <si>
    <t>*Amounts in millions of dollars and convey revenues collected during the 3.25 years immediately after the domestic theatrical release date.</t>
  </si>
  <si>
    <t xml:space="preserve">*To allow for uniform comparisons, distribution arrangements are assumed the same for each film; actual fee and revenue-sharing arrangements are </t>
  </si>
  <si>
    <t xml:space="preserve">  privately held data.</t>
  </si>
  <si>
    <t xml:space="preserve">   </t>
  </si>
  <si>
    <t xml:space="preserve">1: DOMESTIC - For 'Box Office Gross' and 'Prints &amp; Advertising,' domestic refers to U.S. &amp; Canada, for all other data points it refers only to U.S. </t>
  </si>
  <si>
    <t>4: Prints &amp; Advertising (P&amp;A) - Cost of the marketing campaign and copies made of the original negative ('prints') for the theatrical release.</t>
  </si>
  <si>
    <t xml:space="preserve">5: Other Distributor Costs - Expenses outside of P&amp;A for which the distributor is reimbursed such as residuals and DVD manufacturing, marketing, </t>
  </si>
  <si>
    <t xml:space="preserve">    and distribution costs.</t>
  </si>
  <si>
    <t xml:space="preserve">6: Foreign Gross - Canada excluded; money received from advances by foreign distributors for the right to distribute in all formats; per territory data </t>
  </si>
  <si>
    <t xml:space="preserve">    available.</t>
  </si>
  <si>
    <t>9: Negative Cost - Costs incurred to shoot the film and create the negative off of which all copies of the film are made; also known as the 'budget' of the film.</t>
  </si>
  <si>
    <t>Avg</t>
  </si>
  <si>
    <t>NA</t>
  </si>
  <si>
    <t>Exhibitor Share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</si>
</sst>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"/>
    <numFmt numFmtId="166" formatCode="&quot;$&quot;#,##0.00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0.0%"/>
    <numFmt numFmtId="170" formatCode="m/d/yyyy"/>
    <numFmt numFmtId="171" formatCode="0.00000"/>
    <numFmt numFmtId="172" formatCode="0.0000"/>
    <numFmt numFmtId="173" formatCode="0.000"/>
    <numFmt numFmtId="174" formatCode="0.0"/>
    <numFmt numFmtId="175" formatCode="#,##0.0_);\(#,##0.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0"/>
    <numFmt numFmtId="179" formatCode="&quot;$&quot;#,##0.0000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%"/>
    <numFmt numFmtId="186" formatCode="_(&quot;$&quot;* #,##0.000_);_(&quot;$&quot;* \(#,##0.000\);_(&quot;$&quot;* &quot;-&quot;??_);_(@_)"/>
    <numFmt numFmtId="187" formatCode="0.0000%"/>
    <numFmt numFmtId="188" formatCode="0.00000%"/>
    <numFmt numFmtId="189" formatCode="&quot;$&quot;#,##0.00000"/>
    <numFmt numFmtId="190" formatCode="_(&quot;$&quot;* #,##0.000_);_(&quot;$&quot;* \(#,##0.000\);_(&quot;$&quot;* &quot;-&quot;?_);_(@_)"/>
    <numFmt numFmtId="191" formatCode="_(&quot;$&quot;* #,##0.0000_);_(&quot;$&quot;* \(#,##0.0000\);_(&quot;$&quot;* &quot;-&quot;?_);_(@_)"/>
    <numFmt numFmtId="192" formatCode="_(&quot;$&quot;* #,##0.000_);_(&quot;$&quot;* \(#,##0.000\);_(&quot;$&quot;* &quot;-&quot;???_);_(@_)"/>
    <numFmt numFmtId="193" formatCode="_(* #,##0.000_);_(* \(#,##0.000\);_(* &quot;-&quot;???_);_(@_)"/>
    <numFmt numFmtId="194" formatCode="_(&quot;$&quot;* #,##0.00_);_(&quot;$&quot;* \(#,##0.00\);_(&quot;$&quot;* &quot;-&quot;?_);_(@_)"/>
    <numFmt numFmtId="195" formatCode="_(&quot;$&quot;* #,##0.00000_);_(&quot;$&quot;* \(#,##0.00000\);_(&quot;$&quot;* &quot;-&quot;?_);_(@_)"/>
    <numFmt numFmtId="196" formatCode="&quot;$&quot;#,##0"/>
    <numFmt numFmtId="197" formatCode="_(&quot;$&quot;* #,##0_);_(&quot;$&quot;* \(#,##0\);_(&quot;$&quot;* &quot;-&quot;?_);_(@_)"/>
    <numFmt numFmtId="198" formatCode="_(* #,##0.000_);_(* \(#,##0.000\);_(* &quot;-&quot;??_);_(@_)"/>
    <numFmt numFmtId="199" formatCode="&quot;$&quot;#,##0.000000"/>
    <numFmt numFmtId="200" formatCode="_(* #,##0.00000_);_(* \(#,##0.000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vertAlign val="superscript"/>
      <sz val="9"/>
      <name val="Geneva"/>
      <family val="0"/>
    </font>
    <font>
      <b/>
      <vertAlign val="superscript"/>
      <sz val="9"/>
      <name val="Geneva"/>
      <family val="0"/>
    </font>
    <font>
      <sz val="8"/>
      <name val="Geneva"/>
      <family val="0"/>
    </font>
    <font>
      <sz val="8"/>
      <name val="Verdana"/>
      <family val="0"/>
    </font>
    <font>
      <u val="single"/>
      <sz val="9"/>
      <name val="Geneva"/>
      <family val="0"/>
    </font>
    <font>
      <sz val="9"/>
      <color indexed="10"/>
      <name val="Geneva"/>
      <family val="0"/>
    </font>
    <font>
      <i/>
      <sz val="9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left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77" fontId="1" fillId="0" borderId="17" xfId="17" applyNumberFormat="1" applyFont="1" applyBorder="1" applyAlignment="1">
      <alignment horizontal="center"/>
    </xf>
    <xf numFmtId="9" fontId="1" fillId="0" borderId="17" xfId="21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19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165" fontId="1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1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0" fillId="0" borderId="27" xfId="0" applyBorder="1" applyAlignment="1">
      <alignment/>
    </xf>
    <xf numFmtId="165" fontId="0" fillId="0" borderId="0" xfId="0" applyNumberFormat="1" applyFill="1" applyBorder="1" applyAlignment="1">
      <alignment horizontal="left"/>
    </xf>
    <xf numFmtId="166" fontId="0" fillId="0" borderId="0" xfId="0" applyNumberFormat="1" applyAlignment="1">
      <alignment/>
    </xf>
    <xf numFmtId="169" fontId="1" fillId="0" borderId="16" xfId="21" applyNumberFormat="1" applyFont="1" applyBorder="1" applyAlignment="1">
      <alignment horizontal="center"/>
    </xf>
    <xf numFmtId="169" fontId="1" fillId="0" borderId="20" xfId="21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/>
    </xf>
    <xf numFmtId="0" fontId="1" fillId="3" borderId="28" xfId="0" applyFont="1" applyFill="1" applyBorder="1" applyAlignment="1">
      <alignment/>
    </xf>
    <xf numFmtId="165" fontId="1" fillId="3" borderId="29" xfId="0" applyNumberFormat="1" applyFont="1" applyFill="1" applyBorder="1" applyAlignment="1">
      <alignment horizontal="right"/>
    </xf>
    <xf numFmtId="165" fontId="1" fillId="3" borderId="28" xfId="0" applyNumberFormat="1" applyFont="1" applyFill="1" applyBorder="1" applyAlignment="1">
      <alignment horizontal="right"/>
    </xf>
    <xf numFmtId="165" fontId="1" fillId="3" borderId="30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5" xfId="0" applyFill="1" applyBorder="1" applyAlignment="1">
      <alignment/>
    </xf>
    <xf numFmtId="0" fontId="1" fillId="3" borderId="28" xfId="0" applyFont="1" applyFill="1" applyBorder="1" applyAlignment="1">
      <alignment horizontal="right"/>
    </xf>
    <xf numFmtId="165" fontId="1" fillId="3" borderId="31" xfId="0" applyNumberFormat="1" applyFont="1" applyFill="1" applyBorder="1" applyAlignment="1">
      <alignment horizontal="right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3" borderId="32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178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5" fontId="0" fillId="0" borderId="33" xfId="0" applyNumberForma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34" xfId="0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5" fontId="1" fillId="3" borderId="10" xfId="0" applyNumberFormat="1" applyFont="1" applyFill="1" applyBorder="1" applyAlignment="1">
      <alignment/>
    </xf>
    <xf numFmtId="165" fontId="1" fillId="3" borderId="17" xfId="0" applyNumberFormat="1" applyFont="1" applyFill="1" applyBorder="1" applyAlignment="1">
      <alignment horizontal="right"/>
    </xf>
    <xf numFmtId="165" fontId="1" fillId="3" borderId="1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165" fontId="0" fillId="0" borderId="26" xfId="0" applyNumberFormat="1" applyBorder="1" applyAlignment="1">
      <alignment/>
    </xf>
    <xf numFmtId="165" fontId="1" fillId="3" borderId="13" xfId="0" applyNumberFormat="1" applyFont="1" applyFill="1" applyBorder="1" applyAlignment="1">
      <alignment horizontal="right"/>
    </xf>
    <xf numFmtId="165" fontId="1" fillId="3" borderId="2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/>
    </xf>
    <xf numFmtId="0" fontId="0" fillId="0" borderId="37" xfId="0" applyBorder="1" applyAlignment="1">
      <alignment/>
    </xf>
    <xf numFmtId="165" fontId="1" fillId="3" borderId="38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165" fontId="0" fillId="0" borderId="39" xfId="0" applyNumberFormat="1" applyBorder="1" applyAlignment="1">
      <alignment/>
    </xf>
    <xf numFmtId="165" fontId="1" fillId="3" borderId="39" xfId="0" applyNumberFormat="1" applyFont="1" applyFill="1" applyBorder="1" applyAlignment="1">
      <alignment/>
    </xf>
    <xf numFmtId="0" fontId="0" fillId="3" borderId="40" xfId="0" applyFill="1" applyBorder="1" applyAlignment="1">
      <alignment/>
    </xf>
    <xf numFmtId="0" fontId="1" fillId="3" borderId="4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3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90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2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190" fontId="0" fillId="0" borderId="8" xfId="0" applyNumberFormat="1" applyBorder="1" applyAlignment="1">
      <alignment/>
    </xf>
    <xf numFmtId="0" fontId="0" fillId="0" borderId="20" xfId="0" applyBorder="1" applyAlignment="1">
      <alignment horizontal="right"/>
    </xf>
    <xf numFmtId="190" fontId="0" fillId="0" borderId="35" xfId="0" applyNumberFormat="1" applyBorder="1" applyAlignment="1">
      <alignment/>
    </xf>
    <xf numFmtId="190" fontId="0" fillId="0" borderId="35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0" xfId="0" applyNumberForma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190" fontId="0" fillId="0" borderId="2" xfId="0" applyNumberFormat="1" applyBorder="1" applyAlignment="1">
      <alignment/>
    </xf>
    <xf numFmtId="190" fontId="0" fillId="0" borderId="19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6" xfId="0" applyNumberFormat="1" applyBorder="1" applyAlignment="1">
      <alignment/>
    </xf>
    <xf numFmtId="190" fontId="0" fillId="0" borderId="21" xfId="0" applyNumberFormat="1" applyBorder="1" applyAlignment="1">
      <alignment/>
    </xf>
    <xf numFmtId="190" fontId="0" fillId="0" borderId="22" xfId="0" applyNumberFormat="1" applyBorder="1" applyAlignment="1">
      <alignment/>
    </xf>
    <xf numFmtId="190" fontId="0" fillId="0" borderId="28" xfId="0" applyNumberFormat="1" applyBorder="1" applyAlignment="1">
      <alignment/>
    </xf>
    <xf numFmtId="190" fontId="0" fillId="0" borderId="3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90" fontId="0" fillId="0" borderId="17" xfId="0" applyNumberFormat="1" applyBorder="1" applyAlignment="1">
      <alignment/>
    </xf>
    <xf numFmtId="190" fontId="0" fillId="0" borderId="17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/>
    </xf>
    <xf numFmtId="9" fontId="0" fillId="0" borderId="35" xfId="0" applyNumberFormat="1" applyBorder="1" applyAlignment="1">
      <alignment/>
    </xf>
    <xf numFmtId="0" fontId="1" fillId="0" borderId="5" xfId="0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35" xfId="0" applyFill="1" applyBorder="1" applyAlignment="1">
      <alignment/>
    </xf>
    <xf numFmtId="0" fontId="0" fillId="4" borderId="0" xfId="0" applyFill="1" applyAlignment="1">
      <alignment/>
    </xf>
    <xf numFmtId="0" fontId="0" fillId="4" borderId="35" xfId="0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Fill="1" applyBorder="1" applyAlignment="1" quotePrefix="1">
      <alignment/>
    </xf>
    <xf numFmtId="169" fontId="0" fillId="0" borderId="4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5" fontId="1" fillId="0" borderId="22" xfId="0" applyNumberFormat="1" applyFont="1" applyBorder="1" applyAlignment="1">
      <alignment/>
    </xf>
    <xf numFmtId="0" fontId="0" fillId="0" borderId="47" xfId="0" applyFont="1" applyBorder="1" applyAlignment="1">
      <alignment horizontal="center" wrapText="1"/>
    </xf>
    <xf numFmtId="165" fontId="0" fillId="0" borderId="48" xfId="0" applyNumberFormat="1" applyFont="1" applyBorder="1" applyAlignment="1">
      <alignment horizontal="center" wrapText="1"/>
    </xf>
    <xf numFmtId="165" fontId="0" fillId="0" borderId="49" xfId="0" applyNumberFormat="1" applyFont="1" applyBorder="1" applyAlignment="1">
      <alignment/>
    </xf>
    <xf numFmtId="166" fontId="0" fillId="0" borderId="47" xfId="0" applyNumberFormat="1" applyFont="1" applyBorder="1" applyAlignment="1">
      <alignment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198" fontId="0" fillId="0" borderId="52" xfId="15" applyNumberFormat="1" applyFont="1" applyBorder="1" applyAlignment="1">
      <alignment horizontal="center"/>
    </xf>
    <xf numFmtId="178" fontId="0" fillId="0" borderId="35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98" fontId="0" fillId="0" borderId="53" xfId="0" applyNumberFormat="1" applyFont="1" applyBorder="1" applyAlignment="1">
      <alignment horizontal="center"/>
    </xf>
    <xf numFmtId="169" fontId="0" fillId="0" borderId="52" xfId="21" applyNumberFormat="1" applyFont="1" applyBorder="1" applyAlignment="1">
      <alignment horizontal="right"/>
    </xf>
    <xf numFmtId="169" fontId="0" fillId="0" borderId="53" xfId="21" applyNumberFormat="1" applyFont="1" applyBorder="1" applyAlignment="1">
      <alignment horizontal="right"/>
    </xf>
    <xf numFmtId="185" fontId="0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200" fontId="0" fillId="0" borderId="57" xfId="15" applyNumberFormat="1" applyFont="1" applyBorder="1" applyAlignment="1">
      <alignment horizontal="center"/>
    </xf>
    <xf numFmtId="169" fontId="0" fillId="0" borderId="58" xfId="21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99" fontId="0" fillId="0" borderId="58" xfId="0" applyNumberFormat="1" applyFont="1" applyBorder="1" applyAlignment="1">
      <alignment horizontal="center"/>
    </xf>
    <xf numFmtId="169" fontId="0" fillId="0" borderId="37" xfId="21" applyNumberFormat="1" applyFont="1" applyBorder="1" applyAlignment="1">
      <alignment horizontal="right"/>
    </xf>
    <xf numFmtId="178" fontId="0" fillId="4" borderId="51" xfId="0" applyNumberFormat="1" applyFont="1" applyFill="1" applyBorder="1" applyAlignment="1">
      <alignment horizontal="center"/>
    </xf>
    <xf numFmtId="178" fontId="0" fillId="4" borderId="52" xfId="0" applyNumberFormat="1" applyFont="1" applyFill="1" applyBorder="1" applyAlignment="1">
      <alignment horizontal="center"/>
    </xf>
    <xf numFmtId="199" fontId="0" fillId="4" borderId="5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9" fontId="0" fillId="4" borderId="35" xfId="0" applyNumberFormat="1" applyFill="1" applyBorder="1" applyAlignment="1">
      <alignment/>
    </xf>
    <xf numFmtId="177" fontId="0" fillId="4" borderId="35" xfId="17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21" applyNumberFormat="1" applyAlignment="1">
      <alignment/>
    </xf>
    <xf numFmtId="0" fontId="0" fillId="0" borderId="22" xfId="0" applyBorder="1" applyAlignment="1">
      <alignment/>
    </xf>
    <xf numFmtId="44" fontId="1" fillId="0" borderId="0" xfId="17" applyFont="1" applyBorder="1" applyAlignment="1">
      <alignment horizontal="right"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31" xfId="0" applyBorder="1" applyAlignment="1">
      <alignment/>
    </xf>
    <xf numFmtId="0" fontId="1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0" fontId="11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tabSelected="1" workbookViewId="0" topLeftCell="A1">
      <selection activeCell="A1" sqref="A1"/>
    </sheetView>
  </sheetViews>
  <sheetFormatPr defaultColWidth="11.00390625" defaultRowHeight="12"/>
  <cols>
    <col min="2" max="2" width="2.50390625" style="0" customWidth="1"/>
    <col min="3" max="3" width="6.00390625" style="0" customWidth="1"/>
    <col min="4" max="4" width="16.125" style="0" bestFit="1" customWidth="1"/>
    <col min="14" max="14" width="2.50390625" style="0" customWidth="1"/>
    <col min="16" max="16" width="2.50390625" style="0" customWidth="1"/>
    <col min="19" max="19" width="2.50390625" style="0" customWidth="1"/>
  </cols>
  <sheetData>
    <row r="2" spans="4:6" ht="12.75">
      <c r="D2" s="190" t="s">
        <v>127</v>
      </c>
      <c r="E2" s="202"/>
      <c r="F2" t="s">
        <v>128</v>
      </c>
    </row>
    <row r="3" ht="13.5" thickBot="1"/>
    <row r="4" spans="2:14" ht="12.75">
      <c r="B4" s="198" t="s">
        <v>121</v>
      </c>
      <c r="C4" s="13"/>
      <c r="D4" s="192"/>
      <c r="E4" s="13"/>
      <c r="F4" s="13"/>
      <c r="G4" s="13"/>
      <c r="H4" s="13"/>
      <c r="I4" s="13"/>
      <c r="J4" s="13"/>
      <c r="K4" s="13"/>
      <c r="L4" s="13"/>
      <c r="M4" s="13"/>
      <c r="N4" s="51"/>
    </row>
    <row r="5" spans="2:14" ht="12.75">
      <c r="B5" s="14"/>
      <c r="C5" s="7"/>
      <c r="D5" s="10" t="s">
        <v>126</v>
      </c>
      <c r="E5" s="203"/>
      <c r="F5" s="203"/>
      <c r="G5" s="203"/>
      <c r="H5" s="203"/>
      <c r="I5" s="203"/>
      <c r="J5" s="203"/>
      <c r="K5" s="203"/>
      <c r="L5" s="203"/>
      <c r="M5" s="203"/>
      <c r="N5" s="53"/>
    </row>
    <row r="6" spans="2:14" ht="12.75">
      <c r="B6" s="14"/>
      <c r="C6" s="191" t="s">
        <v>120</v>
      </c>
      <c r="D6" s="6"/>
      <c r="E6" s="7"/>
      <c r="F6" s="7"/>
      <c r="G6" s="7"/>
      <c r="H6" s="7"/>
      <c r="I6" s="7"/>
      <c r="J6" s="7"/>
      <c r="K6" s="7"/>
      <c r="L6" s="7"/>
      <c r="M6" s="7"/>
      <c r="N6" s="53"/>
    </row>
    <row r="7" spans="2:14" ht="12.75">
      <c r="B7" s="14"/>
      <c r="C7" s="7"/>
      <c r="D7" s="10" t="s">
        <v>80</v>
      </c>
      <c r="E7" s="201"/>
      <c r="F7" s="201"/>
      <c r="G7" s="201"/>
      <c r="H7" s="201"/>
      <c r="I7" s="201"/>
      <c r="J7" s="201"/>
      <c r="K7" s="201"/>
      <c r="L7" s="201"/>
      <c r="M7" s="201"/>
      <c r="N7" s="53"/>
    </row>
    <row r="8" spans="2:14" ht="12.75">
      <c r="B8" s="14"/>
      <c r="C8" s="191"/>
      <c r="D8" s="10" t="s">
        <v>26</v>
      </c>
      <c r="E8" s="201"/>
      <c r="F8" s="201"/>
      <c r="G8" s="201"/>
      <c r="H8" s="201"/>
      <c r="I8" s="201"/>
      <c r="J8" s="201"/>
      <c r="K8" s="201"/>
      <c r="L8" s="201"/>
      <c r="M8" s="201"/>
      <c r="N8" s="53"/>
    </row>
    <row r="9" spans="2:14" ht="12.75">
      <c r="B9" s="14"/>
      <c r="C9" s="7"/>
      <c r="D9" s="10" t="s">
        <v>53</v>
      </c>
      <c r="E9" s="201"/>
      <c r="F9" s="201"/>
      <c r="G9" s="201"/>
      <c r="H9" s="201"/>
      <c r="I9" s="201"/>
      <c r="J9" s="201"/>
      <c r="K9" s="201"/>
      <c r="L9" s="201"/>
      <c r="M9" s="201"/>
      <c r="N9" s="53"/>
    </row>
    <row r="10" spans="2:14" ht="12.75">
      <c r="B10" s="14"/>
      <c r="C10" s="7"/>
      <c r="D10" s="189" t="s">
        <v>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53"/>
    </row>
    <row r="11" spans="2:14" ht="12.75">
      <c r="B11" s="14"/>
      <c r="C11" s="7"/>
      <c r="D11" s="10" t="s">
        <v>97</v>
      </c>
      <c r="E11" s="201"/>
      <c r="F11" s="201"/>
      <c r="G11" s="201"/>
      <c r="H11" s="201"/>
      <c r="I11" s="201"/>
      <c r="J11" s="201"/>
      <c r="K11" s="201"/>
      <c r="L11" s="201"/>
      <c r="M11" s="201"/>
      <c r="N11" s="53"/>
    </row>
    <row r="12" spans="2:14" ht="12.75">
      <c r="B12" s="14"/>
      <c r="C12" s="7"/>
      <c r="D12" s="10" t="s">
        <v>6</v>
      </c>
      <c r="E12" s="197">
        <v>0.35</v>
      </c>
      <c r="F12" s="7"/>
      <c r="G12" s="7"/>
      <c r="H12" s="7"/>
      <c r="I12" s="7"/>
      <c r="J12" s="7"/>
      <c r="K12" s="7"/>
      <c r="L12" s="7"/>
      <c r="M12" s="7"/>
      <c r="N12" s="53"/>
    </row>
    <row r="13" spans="2:14" ht="12.75">
      <c r="B13" s="14"/>
      <c r="C13" s="7"/>
      <c r="D13" s="189" t="s">
        <v>94</v>
      </c>
      <c r="E13" s="197">
        <v>0.2</v>
      </c>
      <c r="F13" s="7"/>
      <c r="G13" s="7"/>
      <c r="H13" s="7"/>
      <c r="I13" s="7"/>
      <c r="J13" s="7"/>
      <c r="K13" s="7"/>
      <c r="L13" s="7"/>
      <c r="M13" s="7"/>
      <c r="N13" s="53"/>
    </row>
    <row r="14" spans="2:14" ht="12.75">
      <c r="B14" s="14"/>
      <c r="C14" s="7"/>
      <c r="D14" s="10"/>
      <c r="E14" s="7"/>
      <c r="F14" s="7"/>
      <c r="G14" s="7"/>
      <c r="H14" s="7"/>
      <c r="I14" s="7"/>
      <c r="J14" s="7"/>
      <c r="K14" s="7"/>
      <c r="L14" s="7"/>
      <c r="M14" s="7"/>
      <c r="N14" s="53"/>
    </row>
    <row r="15" spans="2:14" s="7" customFormat="1" ht="12.75">
      <c r="B15" s="14"/>
      <c r="C15" s="191" t="s">
        <v>133</v>
      </c>
      <c r="D15" s="10"/>
      <c r="E15" s="282" t="s">
        <v>19</v>
      </c>
      <c r="N15" s="53"/>
    </row>
    <row r="16" spans="2:14" ht="12.75">
      <c r="B16" s="14"/>
      <c r="C16" s="21"/>
      <c r="D16" s="10" t="s">
        <v>33</v>
      </c>
      <c r="E16" s="201"/>
      <c r="F16" s="201"/>
      <c r="G16" s="201"/>
      <c r="H16" s="201"/>
      <c r="I16" s="201"/>
      <c r="J16" s="201"/>
      <c r="K16" s="201"/>
      <c r="L16" s="201"/>
      <c r="M16" s="201"/>
      <c r="N16" s="53"/>
    </row>
    <row r="17" spans="2:14" ht="12.75">
      <c r="B17" s="14"/>
      <c r="C17" s="21"/>
      <c r="D17" s="10" t="s">
        <v>125</v>
      </c>
      <c r="E17" s="197">
        <v>0.35</v>
      </c>
      <c r="F17" s="7"/>
      <c r="G17" s="7"/>
      <c r="H17" s="7"/>
      <c r="I17" s="7"/>
      <c r="J17" s="7"/>
      <c r="K17" s="7"/>
      <c r="L17" s="7"/>
      <c r="M17" s="7"/>
      <c r="N17" s="53"/>
    </row>
    <row r="18" spans="2:14" ht="12.75">
      <c r="B18" s="14"/>
      <c r="C18" s="7"/>
      <c r="D18" s="10"/>
      <c r="E18" s="7"/>
      <c r="F18" s="7"/>
      <c r="G18" s="7"/>
      <c r="H18" s="7"/>
      <c r="I18" s="7"/>
      <c r="J18" s="7"/>
      <c r="K18" s="7"/>
      <c r="L18" s="7"/>
      <c r="M18" s="7"/>
      <c r="N18" s="53"/>
    </row>
    <row r="19" spans="2:14" ht="12.75">
      <c r="B19" s="14"/>
      <c r="C19" s="191" t="s">
        <v>119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53"/>
    </row>
    <row r="20" spans="2:14" ht="12.75">
      <c r="B20" s="14"/>
      <c r="C20" s="191"/>
      <c r="D20" s="10" t="s">
        <v>5</v>
      </c>
      <c r="E20" s="199">
        <v>0.15</v>
      </c>
      <c r="F20" s="7"/>
      <c r="G20" s="7"/>
      <c r="H20" s="7"/>
      <c r="I20" s="7"/>
      <c r="J20" s="7"/>
      <c r="K20" s="7"/>
      <c r="L20" s="7"/>
      <c r="M20" s="7"/>
      <c r="N20" s="53"/>
    </row>
    <row r="21" spans="2:14" ht="12.75">
      <c r="B21" s="14"/>
      <c r="C21" s="7"/>
      <c r="D21" s="10" t="s">
        <v>118</v>
      </c>
      <c r="E21" s="201"/>
      <c r="F21" s="201"/>
      <c r="G21" s="201"/>
      <c r="H21" s="201"/>
      <c r="I21" s="201"/>
      <c r="J21" s="201"/>
      <c r="K21" s="201"/>
      <c r="L21" s="201"/>
      <c r="M21" s="201"/>
      <c r="N21" s="53"/>
    </row>
    <row r="22" spans="2:14" ht="13.5" thickBot="1">
      <c r="B22" s="193"/>
      <c r="C22" s="194"/>
      <c r="D22" s="195"/>
      <c r="E22" s="194"/>
      <c r="F22" s="194"/>
      <c r="G22" s="194"/>
      <c r="H22" s="194"/>
      <c r="I22" s="194"/>
      <c r="J22" s="194"/>
      <c r="K22" s="194"/>
      <c r="L22" s="194"/>
      <c r="M22" s="194"/>
      <c r="N22" s="196"/>
    </row>
    <row r="23" ht="13.5" thickBot="1">
      <c r="D23" s="190"/>
    </row>
    <row r="24" spans="2:16" ht="12.75">
      <c r="B24" s="198" t="s">
        <v>122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1"/>
    </row>
    <row r="25" spans="2:16" ht="13.5" thickBot="1"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3"/>
    </row>
    <row r="26" spans="2:16" ht="13.5" thickBot="1">
      <c r="B26" s="14"/>
      <c r="C26" s="7"/>
      <c r="D26" s="198" t="s">
        <v>123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12"/>
      <c r="P26" s="53"/>
    </row>
    <row r="27" spans="2:16" ht="12.75">
      <c r="B27" s="14"/>
      <c r="C27" s="7"/>
      <c r="D27" s="208"/>
      <c r="E27" s="209">
        <f>E5</f>
        <v>0</v>
      </c>
      <c r="F27" s="209">
        <f aca="true" t="shared" si="0" ref="F27:M27">F5</f>
        <v>0</v>
      </c>
      <c r="G27" s="209">
        <f t="shared" si="0"/>
        <v>0</v>
      </c>
      <c r="H27" s="209">
        <f t="shared" si="0"/>
        <v>0</v>
      </c>
      <c r="I27" s="209">
        <f t="shared" si="0"/>
        <v>0</v>
      </c>
      <c r="J27" s="209">
        <f t="shared" si="0"/>
        <v>0</v>
      </c>
      <c r="K27" s="209">
        <f t="shared" si="0"/>
        <v>0</v>
      </c>
      <c r="L27" s="209">
        <f t="shared" si="0"/>
        <v>0</v>
      </c>
      <c r="M27" s="209">
        <f t="shared" si="0"/>
        <v>0</v>
      </c>
      <c r="N27" s="218"/>
      <c r="O27" s="213" t="s">
        <v>190</v>
      </c>
      <c r="P27" s="53"/>
    </row>
    <row r="28" spans="2:16" ht="12.75">
      <c r="B28" s="14"/>
      <c r="C28" s="7"/>
      <c r="D28" s="204" t="s">
        <v>192</v>
      </c>
      <c r="E28" s="210">
        <f>'Comparable Films'!D6</f>
        <v>0</v>
      </c>
      <c r="F28" s="210">
        <f>'Comparable Films'!E6</f>
        <v>0</v>
      </c>
      <c r="G28" s="210">
        <f>'Comparable Films'!F6</f>
        <v>0</v>
      </c>
      <c r="H28" s="210">
        <f>'Comparable Films'!G6</f>
        <v>0</v>
      </c>
      <c r="I28" s="210">
        <f>'Comparable Films'!H6</f>
        <v>0</v>
      </c>
      <c r="J28" s="210">
        <f>'Comparable Films'!I6</f>
        <v>0</v>
      </c>
      <c r="K28" s="210">
        <f>'Comparable Films'!J6</f>
        <v>0</v>
      </c>
      <c r="L28" s="210">
        <f>'Comparable Films'!K6</f>
        <v>0</v>
      </c>
      <c r="M28" s="210">
        <f>'Comparable Films'!L6</f>
        <v>0</v>
      </c>
      <c r="N28" s="218"/>
      <c r="O28" s="214" t="s">
        <v>191</v>
      </c>
      <c r="P28" s="53"/>
    </row>
    <row r="29" spans="2:16" ht="13.5" thickBot="1">
      <c r="B29" s="14"/>
      <c r="C29" s="7"/>
      <c r="D29" s="205" t="s">
        <v>80</v>
      </c>
      <c r="E29" s="210">
        <f>'Comparable Films'!D5</f>
        <v>0</v>
      </c>
      <c r="F29" s="210">
        <f>'Comparable Films'!E5</f>
        <v>0</v>
      </c>
      <c r="G29" s="210">
        <f>'Comparable Films'!F5</f>
        <v>0</v>
      </c>
      <c r="H29" s="210">
        <f>'Comparable Films'!G5</f>
        <v>0</v>
      </c>
      <c r="I29" s="210">
        <f>'Comparable Films'!H5</f>
        <v>0</v>
      </c>
      <c r="J29" s="210">
        <f>'Comparable Films'!I5</f>
        <v>0</v>
      </c>
      <c r="K29" s="210">
        <f>'Comparable Films'!J5</f>
        <v>0</v>
      </c>
      <c r="L29" s="210">
        <f>'Comparable Films'!K5</f>
        <v>0</v>
      </c>
      <c r="M29" s="210">
        <f>'Comparable Films'!L5</f>
        <v>0</v>
      </c>
      <c r="N29" s="218"/>
      <c r="O29" s="215" t="s">
        <v>191</v>
      </c>
      <c r="P29" s="53"/>
    </row>
    <row r="30" spans="2:16" ht="13.5" thickBot="1">
      <c r="B30" s="14"/>
      <c r="C30" s="7"/>
      <c r="D30" s="206" t="s">
        <v>123</v>
      </c>
      <c r="E30" s="211" t="e">
        <f>E28/E29</f>
        <v>#DIV/0!</v>
      </c>
      <c r="F30" s="211" t="e">
        <f aca="true" t="shared" si="1" ref="F30:M30">F28/F29</f>
        <v>#DIV/0!</v>
      </c>
      <c r="G30" s="211" t="e">
        <f t="shared" si="1"/>
        <v>#DIV/0!</v>
      </c>
      <c r="H30" s="211" t="e">
        <f t="shared" si="1"/>
        <v>#DIV/0!</v>
      </c>
      <c r="I30" s="211" t="e">
        <f t="shared" si="1"/>
        <v>#DIV/0!</v>
      </c>
      <c r="J30" s="211" t="e">
        <f t="shared" si="1"/>
        <v>#DIV/0!</v>
      </c>
      <c r="K30" s="211" t="e">
        <f t="shared" si="1"/>
        <v>#DIV/0!</v>
      </c>
      <c r="L30" s="211" t="e">
        <f t="shared" si="1"/>
        <v>#DIV/0!</v>
      </c>
      <c r="M30" s="211" t="e">
        <f t="shared" si="1"/>
        <v>#DIV/0!</v>
      </c>
      <c r="N30" s="216"/>
      <c r="O30" s="217" t="e">
        <f>AVERAGE(E30:M30)</f>
        <v>#DIV/0!</v>
      </c>
      <c r="P30" s="53"/>
    </row>
    <row r="31" spans="2:16" ht="13.5" thickBot="1">
      <c r="B31" s="14"/>
      <c r="C31" s="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53"/>
    </row>
    <row r="32" spans="2:16" ht="13.5" thickBot="1">
      <c r="B32" s="14"/>
      <c r="C32" s="7"/>
      <c r="D32" s="198" t="s">
        <v>166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12"/>
      <c r="P32" s="53"/>
    </row>
    <row r="33" spans="2:16" ht="12.75">
      <c r="B33" s="14"/>
      <c r="C33" s="7"/>
      <c r="D33" s="208"/>
      <c r="E33" s="209">
        <f>E5</f>
        <v>0</v>
      </c>
      <c r="F33" s="209">
        <f aca="true" t="shared" si="2" ref="F33:M33">F5</f>
        <v>0</v>
      </c>
      <c r="G33" s="209">
        <f t="shared" si="2"/>
        <v>0</v>
      </c>
      <c r="H33" s="209">
        <f t="shared" si="2"/>
        <v>0</v>
      </c>
      <c r="I33" s="209">
        <f t="shared" si="2"/>
        <v>0</v>
      </c>
      <c r="J33" s="209">
        <f t="shared" si="2"/>
        <v>0</v>
      </c>
      <c r="K33" s="209">
        <f t="shared" si="2"/>
        <v>0</v>
      </c>
      <c r="L33" s="209">
        <f t="shared" si="2"/>
        <v>0</v>
      </c>
      <c r="M33" s="209">
        <f t="shared" si="2"/>
        <v>0</v>
      </c>
      <c r="N33" s="218"/>
      <c r="O33" s="213" t="s">
        <v>190</v>
      </c>
      <c r="P33" s="53"/>
    </row>
    <row r="34" spans="2:16" ht="12.75">
      <c r="B34" s="14"/>
      <c r="C34" s="7"/>
      <c r="D34" s="204" t="s">
        <v>4</v>
      </c>
      <c r="E34" s="210">
        <f>'Comparable Films'!D10</f>
        <v>0</v>
      </c>
      <c r="F34" s="210">
        <f>'Comparable Films'!E10</f>
        <v>0</v>
      </c>
      <c r="G34" s="210">
        <f>'Comparable Films'!F10</f>
        <v>0</v>
      </c>
      <c r="H34" s="210">
        <f>'Comparable Films'!G10</f>
        <v>0</v>
      </c>
      <c r="I34" s="210">
        <f>'Comparable Films'!H10</f>
        <v>0</v>
      </c>
      <c r="J34" s="210">
        <f>'Comparable Films'!I10</f>
        <v>0</v>
      </c>
      <c r="K34" s="210">
        <f>'Comparable Films'!J10</f>
        <v>0</v>
      </c>
      <c r="L34" s="210">
        <f>'Comparable Films'!K10</f>
        <v>0</v>
      </c>
      <c r="M34" s="210">
        <f>'Comparable Films'!L10</f>
        <v>0</v>
      </c>
      <c r="N34" s="218"/>
      <c r="O34" s="214" t="s">
        <v>191</v>
      </c>
      <c r="P34" s="53"/>
    </row>
    <row r="35" spans="2:16" ht="13.5" thickBot="1">
      <c r="B35" s="14"/>
      <c r="C35" s="7"/>
      <c r="D35" s="205" t="s">
        <v>80</v>
      </c>
      <c r="E35" s="210">
        <f>'Comparable Films'!D5</f>
        <v>0</v>
      </c>
      <c r="F35" s="210">
        <f>'Comparable Films'!E5</f>
        <v>0</v>
      </c>
      <c r="G35" s="210">
        <f>'Comparable Films'!F5</f>
        <v>0</v>
      </c>
      <c r="H35" s="210">
        <f>'Comparable Films'!G5</f>
        <v>0</v>
      </c>
      <c r="I35" s="210">
        <f>'Comparable Films'!H5</f>
        <v>0</v>
      </c>
      <c r="J35" s="210">
        <f>'Comparable Films'!I5</f>
        <v>0</v>
      </c>
      <c r="K35" s="210">
        <f>'Comparable Films'!J5</f>
        <v>0</v>
      </c>
      <c r="L35" s="210">
        <f>'Comparable Films'!K5</f>
        <v>0</v>
      </c>
      <c r="M35" s="210">
        <f>'Comparable Films'!L5</f>
        <v>0</v>
      </c>
      <c r="N35" s="218"/>
      <c r="O35" s="215" t="s">
        <v>191</v>
      </c>
      <c r="P35" s="53"/>
    </row>
    <row r="36" spans="2:16" ht="13.5" thickBot="1">
      <c r="B36" s="14"/>
      <c r="C36" s="7"/>
      <c r="D36" s="206" t="s">
        <v>166</v>
      </c>
      <c r="E36" s="211" t="e">
        <f>E34/E35</f>
        <v>#DIV/0!</v>
      </c>
      <c r="F36" s="211" t="e">
        <f aca="true" t="shared" si="3" ref="F36:M36">F34/F35</f>
        <v>#DIV/0!</v>
      </c>
      <c r="G36" s="211" t="e">
        <f t="shared" si="3"/>
        <v>#DIV/0!</v>
      </c>
      <c r="H36" s="211" t="e">
        <f t="shared" si="3"/>
        <v>#DIV/0!</v>
      </c>
      <c r="I36" s="211" t="e">
        <f t="shared" si="3"/>
        <v>#DIV/0!</v>
      </c>
      <c r="J36" s="211" t="e">
        <f t="shared" si="3"/>
        <v>#DIV/0!</v>
      </c>
      <c r="K36" s="211" t="e">
        <f t="shared" si="3"/>
        <v>#DIV/0!</v>
      </c>
      <c r="L36" s="211" t="e">
        <f t="shared" si="3"/>
        <v>#DIV/0!</v>
      </c>
      <c r="M36" s="211" t="e">
        <f t="shared" si="3"/>
        <v>#DIV/0!</v>
      </c>
      <c r="N36" s="216"/>
      <c r="O36" s="217" t="e">
        <f>AVERAGE(E36:M36)</f>
        <v>#DIV/0!</v>
      </c>
      <c r="P36" s="53"/>
    </row>
    <row r="37" spans="2:16" ht="13.5" thickBot="1">
      <c r="B37" s="14"/>
      <c r="C37" s="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53"/>
    </row>
    <row r="38" spans="2:16" ht="13.5" thickBot="1">
      <c r="B38" s="14"/>
      <c r="C38" s="7"/>
      <c r="D38" s="198" t="s">
        <v>124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12"/>
      <c r="P38" s="53"/>
    </row>
    <row r="39" spans="2:16" ht="12.75">
      <c r="B39" s="14"/>
      <c r="C39" s="7"/>
      <c r="D39" s="208"/>
      <c r="E39" s="209">
        <f>E5</f>
        <v>0</v>
      </c>
      <c r="F39" s="209">
        <f aca="true" t="shared" si="4" ref="F39:M39">F5</f>
        <v>0</v>
      </c>
      <c r="G39" s="209">
        <f t="shared" si="4"/>
        <v>0</v>
      </c>
      <c r="H39" s="209">
        <f t="shared" si="4"/>
        <v>0</v>
      </c>
      <c r="I39" s="209">
        <f t="shared" si="4"/>
        <v>0</v>
      </c>
      <c r="J39" s="209">
        <f t="shared" si="4"/>
        <v>0</v>
      </c>
      <c r="K39" s="209">
        <f t="shared" si="4"/>
        <v>0</v>
      </c>
      <c r="L39" s="209">
        <f t="shared" si="4"/>
        <v>0</v>
      </c>
      <c r="M39" s="209">
        <f t="shared" si="4"/>
        <v>0</v>
      </c>
      <c r="N39" s="218"/>
      <c r="O39" s="213" t="s">
        <v>190</v>
      </c>
      <c r="P39" s="53"/>
    </row>
    <row r="40" spans="2:16" ht="12.75">
      <c r="B40" s="14"/>
      <c r="C40" s="7"/>
      <c r="D40" s="204" t="s">
        <v>97</v>
      </c>
      <c r="E40" s="210">
        <f>'Comparable Films'!D16</f>
        <v>0</v>
      </c>
      <c r="F40" s="210">
        <f>'Comparable Films'!E16</f>
        <v>0</v>
      </c>
      <c r="G40" s="210">
        <f>'Comparable Films'!F16</f>
        <v>0</v>
      </c>
      <c r="H40" s="210">
        <f>'Comparable Films'!G16</f>
        <v>0</v>
      </c>
      <c r="I40" s="210">
        <f>'Comparable Films'!H16</f>
        <v>0</v>
      </c>
      <c r="J40" s="210">
        <f>'Comparable Films'!I16</f>
        <v>0</v>
      </c>
      <c r="K40" s="210">
        <f>'Comparable Films'!J16</f>
        <v>0</v>
      </c>
      <c r="L40" s="210">
        <f>'Comparable Films'!K16</f>
        <v>0</v>
      </c>
      <c r="M40" s="210">
        <f>'Comparable Films'!L16</f>
        <v>0</v>
      </c>
      <c r="N40" s="218"/>
      <c r="O40" s="214" t="s">
        <v>191</v>
      </c>
      <c r="P40" s="53"/>
    </row>
    <row r="41" spans="2:16" ht="13.5" thickBot="1">
      <c r="B41" s="14"/>
      <c r="C41" s="7"/>
      <c r="D41" s="205" t="s">
        <v>80</v>
      </c>
      <c r="E41" s="210">
        <f>'Comparable Films'!D5</f>
        <v>0</v>
      </c>
      <c r="F41" s="210">
        <f>'Comparable Films'!E5</f>
        <v>0</v>
      </c>
      <c r="G41" s="210">
        <f>'Comparable Films'!F5</f>
        <v>0</v>
      </c>
      <c r="H41" s="210">
        <f>'Comparable Films'!G5</f>
        <v>0</v>
      </c>
      <c r="I41" s="210">
        <f>'Comparable Films'!H5</f>
        <v>0</v>
      </c>
      <c r="J41" s="210">
        <f>'Comparable Films'!I5</f>
        <v>0</v>
      </c>
      <c r="K41" s="210">
        <f>'Comparable Films'!J5</f>
        <v>0</v>
      </c>
      <c r="L41" s="210">
        <f>'Comparable Films'!K5</f>
        <v>0</v>
      </c>
      <c r="M41" s="210">
        <f>'Comparable Films'!L5</f>
        <v>0</v>
      </c>
      <c r="N41" s="218"/>
      <c r="O41" s="215" t="s">
        <v>191</v>
      </c>
      <c r="P41" s="53"/>
    </row>
    <row r="42" spans="2:16" ht="13.5" thickBot="1">
      <c r="B42" s="14"/>
      <c r="C42" s="7"/>
      <c r="D42" s="206" t="s">
        <v>124</v>
      </c>
      <c r="E42" s="211" t="e">
        <f>E40/E41</f>
        <v>#DIV/0!</v>
      </c>
      <c r="F42" s="211" t="e">
        <f aca="true" t="shared" si="5" ref="F42:M42">F40/F41</f>
        <v>#DIV/0!</v>
      </c>
      <c r="G42" s="211" t="e">
        <f t="shared" si="5"/>
        <v>#DIV/0!</v>
      </c>
      <c r="H42" s="211" t="e">
        <f t="shared" si="5"/>
        <v>#DIV/0!</v>
      </c>
      <c r="I42" s="211" t="e">
        <f t="shared" si="5"/>
        <v>#DIV/0!</v>
      </c>
      <c r="J42" s="211" t="e">
        <f t="shared" si="5"/>
        <v>#DIV/0!</v>
      </c>
      <c r="K42" s="211" t="e">
        <f t="shared" si="5"/>
        <v>#DIV/0!</v>
      </c>
      <c r="L42" s="211" t="e">
        <f t="shared" si="5"/>
        <v>#DIV/0!</v>
      </c>
      <c r="M42" s="211" t="e">
        <f t="shared" si="5"/>
        <v>#DIV/0!</v>
      </c>
      <c r="N42" s="216"/>
      <c r="O42" s="217" t="e">
        <f>AVERAGE(E42:M42)</f>
        <v>#DIV/0!</v>
      </c>
      <c r="P42" s="53"/>
    </row>
    <row r="43" spans="2:16" ht="12.75">
      <c r="B43" s="14"/>
      <c r="C43" s="7"/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18"/>
      <c r="O43" s="220"/>
      <c r="P43" s="53"/>
    </row>
    <row r="44" spans="2:16" ht="12.75">
      <c r="B44" s="14"/>
      <c r="C44" s="191" t="s">
        <v>133</v>
      </c>
      <c r="D44" s="10"/>
      <c r="E44" s="200" t="s">
        <v>167</v>
      </c>
      <c r="F44" s="200" t="s">
        <v>168</v>
      </c>
      <c r="G44" s="221" t="s">
        <v>169</v>
      </c>
      <c r="N44" s="218"/>
      <c r="O44" s="220"/>
      <c r="P44" s="53"/>
    </row>
    <row r="45" spans="2:16" ht="12.75">
      <c r="B45" s="14"/>
      <c r="C45" s="21"/>
      <c r="D45" s="10" t="s">
        <v>33</v>
      </c>
      <c r="E45" s="201"/>
      <c r="F45" s="201"/>
      <c r="G45" s="201"/>
      <c r="N45" s="218"/>
      <c r="O45" s="220"/>
      <c r="P45" s="53"/>
    </row>
    <row r="46" spans="2:16" ht="12.75">
      <c r="B46" s="14"/>
      <c r="C46" s="21"/>
      <c r="D46" s="10"/>
      <c r="E46" s="282" t="s">
        <v>19</v>
      </c>
      <c r="F46" s="10"/>
      <c r="G46" s="10"/>
      <c r="N46" s="218"/>
      <c r="O46" s="220"/>
      <c r="P46" s="53"/>
    </row>
    <row r="47" spans="2:16" ht="12.75">
      <c r="B47" s="14"/>
      <c r="C47" s="191" t="s">
        <v>119</v>
      </c>
      <c r="D47" s="10"/>
      <c r="E47" s="7"/>
      <c r="F47" s="10"/>
      <c r="G47" s="10"/>
      <c r="N47" s="218"/>
      <c r="O47" s="220"/>
      <c r="P47" s="53"/>
    </row>
    <row r="48" spans="2:16" ht="12.75">
      <c r="B48" s="14"/>
      <c r="C48" s="191"/>
      <c r="D48" s="10" t="s">
        <v>118</v>
      </c>
      <c r="E48" s="201"/>
      <c r="F48" s="10"/>
      <c r="G48" s="10"/>
      <c r="N48" s="218"/>
      <c r="O48" s="220"/>
      <c r="P48" s="53"/>
    </row>
    <row r="49" spans="2:16" ht="13.5" thickBot="1"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6"/>
    </row>
    <row r="50" ht="13.5" thickBot="1"/>
    <row r="51" spans="2:19" ht="12.75">
      <c r="B51" s="198" t="s">
        <v>27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51"/>
    </row>
    <row r="52" spans="2:19" ht="12.75">
      <c r="B52" s="1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53"/>
    </row>
    <row r="53" spans="2:19" ht="12.75">
      <c r="B53" s="14"/>
      <c r="C53" s="7"/>
      <c r="D53" s="150" t="s">
        <v>118</v>
      </c>
      <c r="E53" s="150">
        <v>0.7</v>
      </c>
      <c r="F53" s="150">
        <v>0.1</v>
      </c>
      <c r="G53" s="150">
        <v>0.1</v>
      </c>
      <c r="H53" s="150">
        <v>0.1</v>
      </c>
      <c r="I53" s="150"/>
      <c r="J53" s="150"/>
      <c r="K53" s="150"/>
      <c r="L53" s="150"/>
      <c r="M53" s="150"/>
      <c r="N53" s="150"/>
      <c r="O53" s="150"/>
      <c r="P53" s="150"/>
      <c r="Q53" s="150"/>
      <c r="R53" s="256">
        <f aca="true" t="shared" si="6" ref="R53:R58">SUM(E53:Q53)</f>
        <v>0.9999999999999999</v>
      </c>
      <c r="S53" s="53"/>
    </row>
    <row r="54" spans="2:19" ht="12.75">
      <c r="B54" s="14"/>
      <c r="C54" s="7"/>
      <c r="D54" s="150" t="s">
        <v>26</v>
      </c>
      <c r="E54" s="150">
        <v>0.45</v>
      </c>
      <c r="F54" s="150">
        <v>0.53</v>
      </c>
      <c r="G54" s="150">
        <v>0.02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256">
        <f t="shared" si="6"/>
        <v>1</v>
      </c>
      <c r="S54" s="53"/>
    </row>
    <row r="55" spans="2:19" ht="12.75">
      <c r="B55" s="14"/>
      <c r="C55" s="7"/>
      <c r="D55" s="150" t="s">
        <v>53</v>
      </c>
      <c r="E55" s="150">
        <v>0.72</v>
      </c>
      <c r="F55" s="150">
        <v>0.055</v>
      </c>
      <c r="G55" s="150">
        <v>0.0275</v>
      </c>
      <c r="H55" s="150">
        <v>0.0275</v>
      </c>
      <c r="I55" s="150">
        <v>0.0275</v>
      </c>
      <c r="J55" s="150">
        <v>0.0275</v>
      </c>
      <c r="K55" s="150">
        <v>0.0275</v>
      </c>
      <c r="L55" s="150">
        <v>0.022</v>
      </c>
      <c r="M55" s="150">
        <v>0.022</v>
      </c>
      <c r="N55" s="150"/>
      <c r="O55" s="150">
        <v>0.022</v>
      </c>
      <c r="P55" s="150"/>
      <c r="Q55" s="150">
        <v>0.0215</v>
      </c>
      <c r="R55" s="256">
        <f t="shared" si="6"/>
        <v>0.9999999999999999</v>
      </c>
      <c r="S55" s="53"/>
    </row>
    <row r="56" spans="2:19" ht="12.75">
      <c r="B56" s="14"/>
      <c r="C56" s="7"/>
      <c r="D56" s="150" t="s">
        <v>4</v>
      </c>
      <c r="E56" s="150">
        <v>1</v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256">
        <f t="shared" si="6"/>
        <v>1</v>
      </c>
      <c r="S56" s="53"/>
    </row>
    <row r="57" spans="2:19" ht="12.75">
      <c r="B57" s="14"/>
      <c r="C57" s="7"/>
      <c r="D57" s="150" t="s">
        <v>97</v>
      </c>
      <c r="E57" s="150">
        <v>0.45</v>
      </c>
      <c r="F57" s="150">
        <v>0.53</v>
      </c>
      <c r="G57" s="150">
        <v>0.02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256">
        <f t="shared" si="6"/>
        <v>1</v>
      </c>
      <c r="S57" s="53"/>
    </row>
    <row r="58" spans="2:19" ht="12.75">
      <c r="B58" s="14"/>
      <c r="C58" s="7"/>
      <c r="D58" s="150" t="s">
        <v>33</v>
      </c>
      <c r="E58" s="150">
        <v>0.3</v>
      </c>
      <c r="F58" s="150">
        <v>0.3</v>
      </c>
      <c r="G58" s="150">
        <v>0.15</v>
      </c>
      <c r="H58" s="150">
        <v>0.15</v>
      </c>
      <c r="I58" s="150"/>
      <c r="J58" s="150">
        <v>0.1</v>
      </c>
      <c r="K58" s="150"/>
      <c r="L58" s="150"/>
      <c r="M58" s="150"/>
      <c r="N58" s="150"/>
      <c r="O58" s="150"/>
      <c r="P58" s="150"/>
      <c r="Q58" s="150"/>
      <c r="R58" s="256">
        <f t="shared" si="6"/>
        <v>1</v>
      </c>
      <c r="S58" s="53"/>
    </row>
    <row r="59" spans="2:19" ht="12.75">
      <c r="B59" s="14"/>
      <c r="C59" s="7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256"/>
      <c r="S59" s="53"/>
    </row>
    <row r="60" spans="2:19" ht="12.75">
      <c r="B60" s="14"/>
      <c r="C60" s="7"/>
      <c r="D60" s="258" t="s">
        <v>107</v>
      </c>
      <c r="E60" s="26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256"/>
      <c r="S60" s="53"/>
    </row>
    <row r="61" spans="2:19" ht="13.5" thickBot="1">
      <c r="B61" s="193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257"/>
      <c r="S61" s="196"/>
    </row>
    <row r="62" ht="13.5" thickBot="1"/>
    <row r="63" spans="2:19" ht="12.75">
      <c r="B63" s="198" t="s">
        <v>108</v>
      </c>
      <c r="C63" s="13"/>
      <c r="D63" s="13"/>
      <c r="E63" s="13"/>
      <c r="F63" s="5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2.75">
      <c r="B64" s="14"/>
      <c r="C64" s="7"/>
      <c r="D64" s="7"/>
      <c r="E64" s="7"/>
      <c r="F64" s="5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2.75">
      <c r="B65" s="14"/>
      <c r="C65" s="7"/>
      <c r="D65" s="150" t="s">
        <v>109</v>
      </c>
      <c r="E65" s="150" t="e">
        <f>SUM('Cash Flow (L)'!O24:AB24)</f>
        <v>#DIV/0!</v>
      </c>
      <c r="F65" s="264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256"/>
      <c r="S65" s="7"/>
    </row>
    <row r="66" spans="2:19" ht="12.75">
      <c r="B66" s="14"/>
      <c r="C66" s="7"/>
      <c r="D66" s="150" t="s">
        <v>140</v>
      </c>
      <c r="E66" s="150" t="e">
        <f>SUM('Cash Flow (M)'!O24:AB24)</f>
        <v>#DIV/0!</v>
      </c>
      <c r="F66" s="264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256"/>
      <c r="S66" s="7"/>
    </row>
    <row r="67" spans="2:19" ht="12.75">
      <c r="B67" s="14"/>
      <c r="C67" s="7"/>
      <c r="D67" s="150" t="s">
        <v>141</v>
      </c>
      <c r="E67" s="150" t="e">
        <f>SUM('Cash Flow (H)'!O24:AB24)</f>
        <v>#DIV/0!</v>
      </c>
      <c r="F67" s="264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256"/>
      <c r="S67" s="7"/>
    </row>
    <row r="68" spans="2:19" ht="12.75">
      <c r="B68" s="14"/>
      <c r="C68" s="7"/>
      <c r="D68" s="150"/>
      <c r="E68" s="150"/>
      <c r="F68" s="264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256"/>
      <c r="S68" s="7"/>
    </row>
    <row r="69" spans="2:19" ht="12.75">
      <c r="B69" s="14"/>
      <c r="C69" s="7"/>
      <c r="D69" s="258" t="s">
        <v>159</v>
      </c>
      <c r="E69" s="260"/>
      <c r="F69" s="264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256"/>
      <c r="S69" s="7"/>
    </row>
    <row r="70" spans="2:19" ht="12.75">
      <c r="B70" s="14"/>
      <c r="C70" s="7"/>
      <c r="D70" s="258" t="s">
        <v>142</v>
      </c>
      <c r="E70" s="261"/>
      <c r="F70" s="264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256"/>
      <c r="S70" s="7"/>
    </row>
    <row r="71" spans="2:19" ht="12.75">
      <c r="B71" s="14"/>
      <c r="C71" s="7"/>
      <c r="D71" s="258" t="s">
        <v>143</v>
      </c>
      <c r="E71" s="150" t="e">
        <f>E48*1000000/E70</f>
        <v>#DIV/0!</v>
      </c>
      <c r="F71" s="264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256"/>
      <c r="S71" s="7"/>
    </row>
    <row r="72" spans="2:19" ht="13.5" thickBot="1">
      <c r="B72" s="193"/>
      <c r="C72" s="194"/>
      <c r="D72" s="194"/>
      <c r="E72" s="194"/>
      <c r="F72" s="19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56"/>
      <c r="S7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5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00390625" defaultRowHeight="12"/>
  <cols>
    <col min="2" max="2" width="4.625" style="0" customWidth="1"/>
    <col min="3" max="3" width="31.125" style="0" bestFit="1" customWidth="1"/>
  </cols>
  <sheetData>
    <row r="2" spans="2:13" ht="13.5" thickBot="1">
      <c r="B2" s="73"/>
      <c r="C2" s="74"/>
      <c r="D2" s="75"/>
      <c r="E2" s="75"/>
      <c r="F2" s="75"/>
      <c r="G2" s="75"/>
      <c r="H2" s="75" t="s">
        <v>76</v>
      </c>
      <c r="I2" s="75"/>
      <c r="J2" s="75"/>
      <c r="K2" s="75"/>
      <c r="L2" s="135"/>
      <c r="M2" s="136"/>
    </row>
    <row r="3" spans="1:73" s="3" customFormat="1" ht="27.75" customHeight="1">
      <c r="A3"/>
      <c r="B3" s="76"/>
      <c r="C3" s="77"/>
      <c r="D3" s="126">
        <f>Inputs!E5</f>
        <v>0</v>
      </c>
      <c r="E3" s="126">
        <f>Inputs!F5</f>
        <v>0</v>
      </c>
      <c r="F3" s="126">
        <f>Inputs!G5</f>
        <v>0</v>
      </c>
      <c r="G3" s="126">
        <f>Inputs!H5</f>
        <v>0</v>
      </c>
      <c r="H3" s="126">
        <f>Inputs!I5</f>
        <v>0</v>
      </c>
      <c r="I3" s="126">
        <f>Inputs!J5</f>
        <v>0</v>
      </c>
      <c r="J3" s="126">
        <f>Inputs!K5</f>
        <v>0</v>
      </c>
      <c r="K3" s="126">
        <f>Inputs!L5</f>
        <v>0</v>
      </c>
      <c r="L3" s="127">
        <f>Inputs!M5</f>
        <v>0</v>
      </c>
      <c r="M3" s="28" t="s">
        <v>83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2:13" ht="15">
      <c r="B4" s="4" t="s">
        <v>137</v>
      </c>
      <c r="C4" s="4"/>
      <c r="D4" s="60"/>
      <c r="E4" s="5"/>
      <c r="F4" s="60"/>
      <c r="G4" s="60"/>
      <c r="H4" s="60"/>
      <c r="I4" s="60"/>
      <c r="J4" s="60"/>
      <c r="K4" s="60"/>
      <c r="L4" s="5"/>
      <c r="M4" s="59"/>
    </row>
    <row r="5" spans="2:13" ht="12.75">
      <c r="B5" s="6"/>
      <c r="C5" s="7" t="s">
        <v>80</v>
      </c>
      <c r="D5" s="61">
        <f>Inputs!E7</f>
        <v>0</v>
      </c>
      <c r="E5" s="61">
        <f>Inputs!F7</f>
        <v>0</v>
      </c>
      <c r="F5" s="61">
        <f>Inputs!G7</f>
        <v>0</v>
      </c>
      <c r="G5" s="61">
        <f>Inputs!H7</f>
        <v>0</v>
      </c>
      <c r="H5" s="61">
        <f>Inputs!I7</f>
        <v>0</v>
      </c>
      <c r="I5" s="61">
        <f>Inputs!J7</f>
        <v>0</v>
      </c>
      <c r="J5" s="61">
        <f>Inputs!K7</f>
        <v>0</v>
      </c>
      <c r="K5" s="61">
        <f>Inputs!L7</f>
        <v>0</v>
      </c>
      <c r="L5" s="15">
        <f>Inputs!M7</f>
        <v>0</v>
      </c>
      <c r="M5" s="25">
        <f>AVERAGE(D5:L5)</f>
        <v>0</v>
      </c>
    </row>
    <row r="6" spans="2:13" ht="15">
      <c r="B6" s="6"/>
      <c r="C6" s="20" t="s">
        <v>161</v>
      </c>
      <c r="D6" s="62">
        <f>D5-D7</f>
        <v>0</v>
      </c>
      <c r="E6" s="62">
        <f aca="true" t="shared" si="0" ref="E6:K6">E5-E7</f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  <c r="K6" s="62">
        <f t="shared" si="0"/>
        <v>0</v>
      </c>
      <c r="L6" s="45">
        <f>L5-L7</f>
        <v>0</v>
      </c>
      <c r="M6" s="26">
        <f>AVERAGE(D6:L6)</f>
        <v>0</v>
      </c>
    </row>
    <row r="7" spans="1:73" s="1" customFormat="1" ht="12.75">
      <c r="A7"/>
      <c r="B7" s="8"/>
      <c r="C7" s="9" t="s">
        <v>26</v>
      </c>
      <c r="D7" s="63">
        <f>Inputs!E8</f>
        <v>0</v>
      </c>
      <c r="E7" s="63">
        <f>Inputs!F8</f>
        <v>0</v>
      </c>
      <c r="F7" s="63">
        <f>Inputs!G8</f>
        <v>0</v>
      </c>
      <c r="G7" s="63">
        <f>Inputs!H8</f>
        <v>0</v>
      </c>
      <c r="H7" s="63">
        <f>Inputs!I8</f>
        <v>0</v>
      </c>
      <c r="I7" s="63">
        <f>Inputs!J8</f>
        <v>0</v>
      </c>
      <c r="J7" s="63">
        <f>Inputs!K8</f>
        <v>0</v>
      </c>
      <c r="K7" s="63">
        <f>Inputs!L8</f>
        <v>0</v>
      </c>
      <c r="L7" s="16">
        <f>Inputs!M8</f>
        <v>0</v>
      </c>
      <c r="M7" s="27">
        <f>AVERAGE(D7:L7)</f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</row>
    <row r="8" spans="2:13" ht="6" customHeight="1">
      <c r="B8" s="6"/>
      <c r="C8" s="10"/>
      <c r="D8" s="64"/>
      <c r="E8" s="7"/>
      <c r="F8" s="64"/>
      <c r="G8" s="64"/>
      <c r="H8" s="64"/>
      <c r="I8" s="64"/>
      <c r="J8" s="64"/>
      <c r="K8" s="64"/>
      <c r="L8" s="7"/>
      <c r="M8" s="25"/>
    </row>
    <row r="9" spans="2:13" ht="12.75">
      <c r="B9" s="6"/>
      <c r="C9" s="7" t="s">
        <v>53</v>
      </c>
      <c r="D9" s="61">
        <f>Inputs!E9</f>
        <v>0</v>
      </c>
      <c r="E9" s="61">
        <f>Inputs!F9</f>
        <v>0</v>
      </c>
      <c r="F9" s="61">
        <f>Inputs!G9</f>
        <v>0</v>
      </c>
      <c r="G9" s="61">
        <f>Inputs!H9</f>
        <v>0</v>
      </c>
      <c r="H9" s="61">
        <f>Inputs!I9</f>
        <v>0</v>
      </c>
      <c r="I9" s="61">
        <f>Inputs!J9</f>
        <v>0</v>
      </c>
      <c r="J9" s="61">
        <f>Inputs!K9</f>
        <v>0</v>
      </c>
      <c r="K9" s="61">
        <f>Inputs!L9</f>
        <v>0</v>
      </c>
      <c r="L9" s="15">
        <f>Inputs!M9</f>
        <v>0</v>
      </c>
      <c r="M9" s="25">
        <f>AVERAGE(D9:L9)</f>
        <v>0</v>
      </c>
    </row>
    <row r="10" spans="2:13" ht="12.75">
      <c r="B10" s="6"/>
      <c r="C10" s="103" t="s">
        <v>4</v>
      </c>
      <c r="D10" s="62">
        <f>Inputs!E10</f>
        <v>0</v>
      </c>
      <c r="E10" s="62">
        <f>Inputs!F10</f>
        <v>0</v>
      </c>
      <c r="F10" s="62">
        <f>Inputs!G10</f>
        <v>0</v>
      </c>
      <c r="G10" s="62">
        <f>Inputs!H10</f>
        <v>0</v>
      </c>
      <c r="H10" s="62">
        <f>Inputs!I10</f>
        <v>0</v>
      </c>
      <c r="I10" s="62">
        <f>Inputs!J10</f>
        <v>0</v>
      </c>
      <c r="J10" s="62">
        <f>Inputs!K10</f>
        <v>0</v>
      </c>
      <c r="K10" s="62">
        <f>Inputs!L10</f>
        <v>0</v>
      </c>
      <c r="L10" s="45">
        <f>Inputs!M10</f>
        <v>0</v>
      </c>
      <c r="M10" s="26">
        <f>AVERAGE(D10:L10)</f>
        <v>0</v>
      </c>
    </row>
    <row r="11" spans="1:73" s="1" customFormat="1" ht="12.75">
      <c r="A11"/>
      <c r="B11" s="8"/>
      <c r="C11" s="9" t="s">
        <v>8</v>
      </c>
      <c r="D11" s="65">
        <f>D9+D10</f>
        <v>0</v>
      </c>
      <c r="E11" s="65">
        <f aca="true" t="shared" si="1" ref="E11:K11">E9+E10</f>
        <v>0</v>
      </c>
      <c r="F11" s="65">
        <f t="shared" si="1"/>
        <v>0</v>
      </c>
      <c r="G11" s="65">
        <f t="shared" si="1"/>
        <v>0</v>
      </c>
      <c r="H11" s="65">
        <f t="shared" si="1"/>
        <v>0</v>
      </c>
      <c r="I11" s="65">
        <f t="shared" si="1"/>
        <v>0</v>
      </c>
      <c r="J11" s="65">
        <f t="shared" si="1"/>
        <v>0</v>
      </c>
      <c r="K11" s="65">
        <f t="shared" si="1"/>
        <v>0</v>
      </c>
      <c r="L11" s="17">
        <f>L9+L10</f>
        <v>0</v>
      </c>
      <c r="M11" s="27">
        <f>AVERAGE(D11:L11)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2:13" ht="6" customHeight="1">
      <c r="B12" s="6"/>
      <c r="C12" s="10"/>
      <c r="D12" s="64"/>
      <c r="E12" s="7"/>
      <c r="F12" s="64"/>
      <c r="G12" s="64"/>
      <c r="H12" s="64"/>
      <c r="I12" s="64"/>
      <c r="J12" s="64"/>
      <c r="K12" s="64"/>
      <c r="L12" s="7"/>
      <c r="M12" s="25"/>
    </row>
    <row r="13" spans="1:73" s="2" customFormat="1" ht="15">
      <c r="A13"/>
      <c r="B13" s="115"/>
      <c r="C13" s="111" t="s">
        <v>163</v>
      </c>
      <c r="D13" s="113">
        <f>D7+D11</f>
        <v>0</v>
      </c>
      <c r="E13" s="113">
        <f aca="true" t="shared" si="2" ref="E13:K13">E7+E11</f>
        <v>0</v>
      </c>
      <c r="F13" s="113">
        <f t="shared" si="2"/>
        <v>0</v>
      </c>
      <c r="G13" s="113">
        <f t="shared" si="2"/>
        <v>0</v>
      </c>
      <c r="H13" s="113">
        <f t="shared" si="2"/>
        <v>0</v>
      </c>
      <c r="I13" s="113">
        <f t="shared" si="2"/>
        <v>0</v>
      </c>
      <c r="J13" s="113">
        <f t="shared" si="2"/>
        <v>0</v>
      </c>
      <c r="K13" s="113">
        <f t="shared" si="2"/>
        <v>0</v>
      </c>
      <c r="L13" s="110">
        <f>L7+L11</f>
        <v>0</v>
      </c>
      <c r="M13" s="112">
        <f>AVERAGE(D13:L13)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2:13" ht="6" customHeight="1">
      <c r="B14" s="6"/>
      <c r="C14" s="7"/>
      <c r="D14" s="64"/>
      <c r="E14" s="7"/>
      <c r="F14" s="64"/>
      <c r="G14" s="64"/>
      <c r="H14" s="64"/>
      <c r="I14" s="64"/>
      <c r="J14" s="64"/>
      <c r="K14" s="64"/>
      <c r="L14" s="7"/>
      <c r="M14" s="25"/>
    </row>
    <row r="15" spans="2:13" ht="12.75">
      <c r="B15" s="6"/>
      <c r="C15" s="7" t="s">
        <v>7</v>
      </c>
      <c r="D15" s="61">
        <f>Inputs!$E12*'Comparable Films'!D13</f>
        <v>0</v>
      </c>
      <c r="E15" s="61">
        <f>Inputs!$E12*'Comparable Films'!E13</f>
        <v>0</v>
      </c>
      <c r="F15" s="61">
        <f>Inputs!$E12*'Comparable Films'!F13</f>
        <v>0</v>
      </c>
      <c r="G15" s="61">
        <f>Inputs!$E12*'Comparable Films'!G13</f>
        <v>0</v>
      </c>
      <c r="H15" s="61">
        <f>Inputs!$E12*'Comparable Films'!H13</f>
        <v>0</v>
      </c>
      <c r="I15" s="61">
        <f>Inputs!$E12*'Comparable Films'!I13</f>
        <v>0</v>
      </c>
      <c r="J15" s="61">
        <f>Inputs!$E12*'Comparable Films'!J13</f>
        <v>0</v>
      </c>
      <c r="K15" s="61">
        <f>Inputs!$E12*'Comparable Films'!K13</f>
        <v>0</v>
      </c>
      <c r="L15" s="15">
        <f>Inputs!$E12*'Comparable Films'!L13</f>
        <v>0</v>
      </c>
      <c r="M15" s="25">
        <f>AVERAGE(D15:L15)</f>
        <v>0</v>
      </c>
    </row>
    <row r="16" spans="2:13" ht="15">
      <c r="B16" s="6"/>
      <c r="C16" s="7" t="s">
        <v>164</v>
      </c>
      <c r="D16" s="61">
        <f>Inputs!E11</f>
        <v>0</v>
      </c>
      <c r="E16" s="61">
        <f>Inputs!F11</f>
        <v>0</v>
      </c>
      <c r="F16" s="61">
        <f>Inputs!G11</f>
        <v>0</v>
      </c>
      <c r="G16" s="61">
        <f>Inputs!H11</f>
        <v>0</v>
      </c>
      <c r="H16" s="61">
        <f>Inputs!I11</f>
        <v>0</v>
      </c>
      <c r="I16" s="61">
        <f>Inputs!J11</f>
        <v>0</v>
      </c>
      <c r="J16" s="61">
        <f>Inputs!K11</f>
        <v>0</v>
      </c>
      <c r="K16" s="61">
        <f>Inputs!L11</f>
        <v>0</v>
      </c>
      <c r="L16" s="15">
        <f>Inputs!M11</f>
        <v>0</v>
      </c>
      <c r="M16" s="25">
        <f>AVERAGE(D16:L16)</f>
        <v>0</v>
      </c>
    </row>
    <row r="17" spans="2:13" ht="15">
      <c r="B17" s="6"/>
      <c r="C17" s="103" t="s">
        <v>165</v>
      </c>
      <c r="D17" s="62">
        <f>Inputs!$E13*'Comparable Films'!D13</f>
        <v>0</v>
      </c>
      <c r="E17" s="62">
        <f>Inputs!$E13*'Comparable Films'!E13</f>
        <v>0</v>
      </c>
      <c r="F17" s="62">
        <f>Inputs!$E13*'Comparable Films'!F13</f>
        <v>0</v>
      </c>
      <c r="G17" s="62">
        <f>Inputs!$E13*'Comparable Films'!G13</f>
        <v>0</v>
      </c>
      <c r="H17" s="62">
        <f>Inputs!$E13*'Comparable Films'!H13</f>
        <v>0</v>
      </c>
      <c r="I17" s="62">
        <f>Inputs!$E13*'Comparable Films'!I13</f>
        <v>0</v>
      </c>
      <c r="J17" s="62">
        <f>Inputs!$E13*'Comparable Films'!J13</f>
        <v>0</v>
      </c>
      <c r="K17" s="62">
        <f>Inputs!$E13*'Comparable Films'!K13</f>
        <v>0</v>
      </c>
      <c r="L17" s="62">
        <f>Inputs!$E13*'Comparable Films'!L13</f>
        <v>0</v>
      </c>
      <c r="M17" s="26">
        <f>AVERAGE(D17:L17)</f>
        <v>0</v>
      </c>
    </row>
    <row r="18" spans="2:13" ht="12.75">
      <c r="B18" s="11"/>
      <c r="C18" s="78" t="s">
        <v>85</v>
      </c>
      <c r="D18" s="114">
        <f>D13-D15-D16-D17</f>
        <v>0</v>
      </c>
      <c r="E18" s="114">
        <f aca="true" t="shared" si="3" ref="E18:K18">E13-E15-E16-E17</f>
        <v>0</v>
      </c>
      <c r="F18" s="114">
        <f t="shared" si="3"/>
        <v>0</v>
      </c>
      <c r="G18" s="114">
        <f t="shared" si="3"/>
        <v>0</v>
      </c>
      <c r="H18" s="114">
        <f t="shared" si="3"/>
        <v>0</v>
      </c>
      <c r="I18" s="114">
        <f t="shared" si="3"/>
        <v>0</v>
      </c>
      <c r="J18" s="114">
        <f t="shared" si="3"/>
        <v>0</v>
      </c>
      <c r="K18" s="114">
        <f t="shared" si="3"/>
        <v>0</v>
      </c>
      <c r="L18" s="116">
        <f>L13-L15-L16-L17</f>
        <v>0</v>
      </c>
      <c r="M18" s="79">
        <f>AVERAGE(D18:L18)</f>
        <v>0</v>
      </c>
    </row>
    <row r="19" spans="2:13" ht="12.75">
      <c r="B19" s="7"/>
      <c r="C19" s="21"/>
      <c r="D19" s="7"/>
      <c r="E19" s="7"/>
      <c r="F19" s="7"/>
      <c r="G19" s="7"/>
      <c r="H19" s="7"/>
      <c r="I19" s="7"/>
      <c r="J19" s="7"/>
      <c r="K19" s="7"/>
      <c r="L19" s="7"/>
      <c r="M19" s="25"/>
    </row>
    <row r="20" spans="2:13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5"/>
    </row>
    <row r="21" spans="2:13" ht="12.75">
      <c r="B21" s="4" t="s">
        <v>133</v>
      </c>
      <c r="C21" s="5"/>
      <c r="D21" s="4"/>
      <c r="E21" s="4"/>
      <c r="F21" s="4"/>
      <c r="G21" s="4"/>
      <c r="H21" s="4"/>
      <c r="I21" s="4"/>
      <c r="J21" s="4"/>
      <c r="K21" s="4"/>
      <c r="L21" s="130"/>
      <c r="M21" s="117"/>
    </row>
    <row r="22" spans="1:73" s="2" customFormat="1" ht="15">
      <c r="A22"/>
      <c r="B22" s="115"/>
      <c r="C22" s="111" t="s">
        <v>79</v>
      </c>
      <c r="D22" s="128">
        <f>Inputs!E16</f>
        <v>0</v>
      </c>
      <c r="E22" s="128">
        <f>Inputs!F16</f>
        <v>0</v>
      </c>
      <c r="F22" s="128">
        <f>Inputs!G16</f>
        <v>0</v>
      </c>
      <c r="G22" s="128">
        <f>Inputs!H16</f>
        <v>0</v>
      </c>
      <c r="H22" s="128">
        <f>Inputs!I16</f>
        <v>0</v>
      </c>
      <c r="I22" s="128">
        <f>Inputs!J16</f>
        <v>0</v>
      </c>
      <c r="J22" s="128">
        <f>Inputs!K16</f>
        <v>0</v>
      </c>
      <c r="K22" s="128">
        <f>Inputs!L16</f>
        <v>0</v>
      </c>
      <c r="L22" s="131">
        <f>Inputs!M16</f>
        <v>0</v>
      </c>
      <c r="M22" s="112">
        <f>AVERAGE(D22:L22)</f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2:13" ht="6" customHeight="1">
      <c r="B23" s="6"/>
      <c r="C23" s="7"/>
      <c r="D23" s="6"/>
      <c r="E23" s="6"/>
      <c r="F23" s="6"/>
      <c r="G23" s="6"/>
      <c r="H23" s="6"/>
      <c r="I23" s="6"/>
      <c r="J23" s="6"/>
      <c r="K23" s="6"/>
      <c r="L23" s="132"/>
      <c r="M23" s="25"/>
    </row>
    <row r="24" spans="2:13" ht="15">
      <c r="B24" s="6"/>
      <c r="C24" s="20" t="s">
        <v>130</v>
      </c>
      <c r="D24" s="91">
        <f>Inputs!$E17*'Comparable Films'!D22</f>
        <v>0</v>
      </c>
      <c r="E24" s="91">
        <f>Inputs!$E17*'Comparable Films'!E22</f>
        <v>0</v>
      </c>
      <c r="F24" s="91">
        <f>Inputs!$E17*'Comparable Films'!F22</f>
        <v>0</v>
      </c>
      <c r="G24" s="91">
        <f>Inputs!$E17*'Comparable Films'!G22</f>
        <v>0</v>
      </c>
      <c r="H24" s="91">
        <f>Inputs!$E17*'Comparable Films'!H22</f>
        <v>0</v>
      </c>
      <c r="I24" s="91">
        <f>Inputs!$E17*'Comparable Films'!I22</f>
        <v>0</v>
      </c>
      <c r="J24" s="91">
        <f>Inputs!$E17*'Comparable Films'!J22</f>
        <v>0</v>
      </c>
      <c r="K24" s="91">
        <f>Inputs!$E17*'Comparable Films'!K22</f>
        <v>0</v>
      </c>
      <c r="L24" s="133">
        <f>Inputs!$E17*'Comparable Films'!L22</f>
        <v>0</v>
      </c>
      <c r="M24" s="26">
        <f>AVERAGE(D24:L24)</f>
        <v>0</v>
      </c>
    </row>
    <row r="25" spans="2:13" ht="12.75">
      <c r="B25" s="11"/>
      <c r="C25" s="78" t="s">
        <v>86</v>
      </c>
      <c r="D25" s="129">
        <f>D22-D24</f>
        <v>0</v>
      </c>
      <c r="E25" s="129">
        <f aca="true" t="shared" si="4" ref="E25:K25">E22-E24</f>
        <v>0</v>
      </c>
      <c r="F25" s="129">
        <f t="shared" si="4"/>
        <v>0</v>
      </c>
      <c r="G25" s="129">
        <f t="shared" si="4"/>
        <v>0</v>
      </c>
      <c r="H25" s="129">
        <f t="shared" si="4"/>
        <v>0</v>
      </c>
      <c r="I25" s="129">
        <f t="shared" si="4"/>
        <v>0</v>
      </c>
      <c r="J25" s="129">
        <f t="shared" si="4"/>
        <v>0</v>
      </c>
      <c r="K25" s="129">
        <f t="shared" si="4"/>
        <v>0</v>
      </c>
      <c r="L25" s="134">
        <f>L22-L24</f>
        <v>0</v>
      </c>
      <c r="M25" s="79">
        <f>AVERAGE(D25:L25)</f>
        <v>0</v>
      </c>
    </row>
    <row r="26" spans="4:13" ht="12.75">
      <c r="D26" s="99"/>
      <c r="M26" s="25"/>
    </row>
    <row r="27" ht="13.5" thickBot="1">
      <c r="M27" s="25"/>
    </row>
    <row r="28" spans="2:13" ht="12.75">
      <c r="B28" s="12" t="s">
        <v>162</v>
      </c>
      <c r="C28" s="13"/>
      <c r="D28" s="67"/>
      <c r="E28" s="67"/>
      <c r="F28" s="67"/>
      <c r="G28" s="67"/>
      <c r="H28" s="67"/>
      <c r="I28" s="67"/>
      <c r="J28" s="67"/>
      <c r="K28" s="67"/>
      <c r="L28" s="108"/>
      <c r="M28" s="106"/>
    </row>
    <row r="29" spans="1:73" s="31" customFormat="1" ht="15">
      <c r="A29"/>
      <c r="B29" s="29"/>
      <c r="C29" s="22" t="s">
        <v>88</v>
      </c>
      <c r="D29" s="66">
        <f>D18+D25</f>
        <v>0</v>
      </c>
      <c r="E29" s="66">
        <f aca="true" t="shared" si="5" ref="E29:K29">E18+E25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6">
        <f t="shared" si="5"/>
        <v>0</v>
      </c>
      <c r="L29" s="109">
        <f>L18+L25</f>
        <v>0</v>
      </c>
      <c r="M29" s="107">
        <f>AVERAGE(D29:L29)</f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2:13" ht="6" customHeight="1">
      <c r="B30" s="14"/>
      <c r="C30" s="10"/>
      <c r="D30" s="64"/>
      <c r="E30" s="64"/>
      <c r="F30" s="64"/>
      <c r="G30" s="64"/>
      <c r="H30" s="64"/>
      <c r="I30" s="64"/>
      <c r="J30" s="64"/>
      <c r="K30" s="64"/>
      <c r="L30" s="6"/>
      <c r="M30" s="25"/>
    </row>
    <row r="31" spans="2:13" ht="12.75">
      <c r="B31" s="14"/>
      <c r="C31" s="20" t="s">
        <v>9</v>
      </c>
      <c r="D31" s="62">
        <f>Inputs!$E20*'Comparable Films'!D29</f>
        <v>0</v>
      </c>
      <c r="E31" s="62">
        <f>Inputs!$E20*'Comparable Films'!E29</f>
        <v>0</v>
      </c>
      <c r="F31" s="62">
        <f>Inputs!$E20*'Comparable Films'!F29</f>
        <v>0</v>
      </c>
      <c r="G31" s="62">
        <f>Inputs!$E20*'Comparable Films'!G29</f>
        <v>0</v>
      </c>
      <c r="H31" s="62">
        <f>Inputs!$E20*'Comparable Films'!H29</f>
        <v>0</v>
      </c>
      <c r="I31" s="62">
        <f>Inputs!$E20*'Comparable Films'!I29</f>
        <v>0</v>
      </c>
      <c r="J31" s="62">
        <f>Inputs!$E20*'Comparable Films'!J29</f>
        <v>0</v>
      </c>
      <c r="K31" s="62">
        <f>Inputs!$E20*'Comparable Films'!K29</f>
        <v>0</v>
      </c>
      <c r="L31" s="91">
        <f>Inputs!$E20*'Comparable Films'!L29</f>
        <v>0</v>
      </c>
      <c r="M31" s="26">
        <f>AVERAGE(D31:L31)</f>
        <v>0</v>
      </c>
    </row>
    <row r="32" spans="2:13" ht="12.75">
      <c r="B32" s="14"/>
      <c r="C32" s="9" t="s">
        <v>55</v>
      </c>
      <c r="D32" s="65">
        <f>D29-D31</f>
        <v>0</v>
      </c>
      <c r="E32" s="65">
        <f aca="true" t="shared" si="6" ref="E32:K32">E29-E31</f>
        <v>0</v>
      </c>
      <c r="F32" s="65">
        <f t="shared" si="6"/>
        <v>0</v>
      </c>
      <c r="G32" s="65">
        <f t="shared" si="6"/>
        <v>0</v>
      </c>
      <c r="H32" s="65">
        <f t="shared" si="6"/>
        <v>0</v>
      </c>
      <c r="I32" s="65">
        <f t="shared" si="6"/>
        <v>0</v>
      </c>
      <c r="J32" s="65">
        <f t="shared" si="6"/>
        <v>0</v>
      </c>
      <c r="K32" s="65">
        <f t="shared" si="6"/>
        <v>0</v>
      </c>
      <c r="L32" s="92">
        <f>L29-L31</f>
        <v>0</v>
      </c>
      <c r="M32" s="27">
        <f>AVERAGE(D32:L32)</f>
        <v>0</v>
      </c>
    </row>
    <row r="33" spans="2:13" ht="6" customHeight="1">
      <c r="B33" s="14"/>
      <c r="C33" s="10"/>
      <c r="D33" s="64"/>
      <c r="E33" s="64"/>
      <c r="F33" s="64"/>
      <c r="G33" s="64"/>
      <c r="H33" s="64"/>
      <c r="I33" s="64"/>
      <c r="J33" s="64"/>
      <c r="K33" s="64"/>
      <c r="L33" s="6"/>
      <c r="M33" s="25"/>
    </row>
    <row r="34" spans="2:13" ht="15">
      <c r="B34" s="14"/>
      <c r="C34" s="7" t="s">
        <v>38</v>
      </c>
      <c r="D34" s="61">
        <f>Inputs!E21</f>
        <v>0</v>
      </c>
      <c r="E34" s="61">
        <f>Inputs!F21</f>
        <v>0</v>
      </c>
      <c r="F34" s="61">
        <f>Inputs!G21</f>
        <v>0</v>
      </c>
      <c r="G34" s="61">
        <f>Inputs!H21</f>
        <v>0</v>
      </c>
      <c r="H34" s="61">
        <f>Inputs!I21</f>
        <v>0</v>
      </c>
      <c r="I34" s="61">
        <f>Inputs!J21</f>
        <v>0</v>
      </c>
      <c r="J34" s="61">
        <f>Inputs!K21</f>
        <v>0</v>
      </c>
      <c r="K34" s="61">
        <f>Inputs!L21</f>
        <v>0</v>
      </c>
      <c r="L34" s="90">
        <f>Inputs!M21</f>
        <v>0</v>
      </c>
      <c r="M34" s="25">
        <f>AVERAGE(D34:L34)</f>
        <v>0</v>
      </c>
    </row>
    <row r="35" spans="1:73" s="2" customFormat="1" ht="13.5" thickBot="1">
      <c r="A35"/>
      <c r="B35" s="58"/>
      <c r="C35" s="80" t="s">
        <v>54</v>
      </c>
      <c r="D35" s="81">
        <f>D32-D34</f>
        <v>0</v>
      </c>
      <c r="E35" s="81">
        <f aca="true" t="shared" si="7" ref="E35:J35">E32-E34</f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>K32-K34</f>
        <v>0</v>
      </c>
      <c r="L35" s="93">
        <f>L32-L34</f>
        <v>0</v>
      </c>
      <c r="M35" s="83">
        <f>AVERAGE(D35:L35)</f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4:12" ht="12.75">
      <c r="D36" s="69"/>
      <c r="E36" s="69"/>
      <c r="F36" s="69"/>
      <c r="G36" s="69"/>
      <c r="H36" s="69"/>
      <c r="I36" s="69"/>
      <c r="J36" s="69"/>
      <c r="K36" s="69"/>
      <c r="L36" s="69"/>
    </row>
    <row r="37" ht="12.75">
      <c r="B37" t="s">
        <v>1</v>
      </c>
    </row>
    <row r="38" ht="12.75">
      <c r="C38" t="s">
        <v>0</v>
      </c>
    </row>
    <row r="39" ht="12.75">
      <c r="C39" t="s">
        <v>179</v>
      </c>
    </row>
    <row r="40" spans="3:12" ht="12.75">
      <c r="C40" s="72" t="s">
        <v>44</v>
      </c>
      <c r="D40" s="72"/>
      <c r="E40" s="72"/>
      <c r="F40" s="72"/>
      <c r="G40" s="72"/>
      <c r="H40" s="72"/>
      <c r="I40" s="72"/>
      <c r="J40" s="72"/>
      <c r="K40" s="72"/>
      <c r="L40" s="72"/>
    </row>
    <row r="41" ht="12.75">
      <c r="C41" t="s">
        <v>180</v>
      </c>
    </row>
    <row r="42" ht="12.75">
      <c r="C42" t="s">
        <v>181</v>
      </c>
    </row>
    <row r="43" ht="12.75">
      <c r="C43" t="s">
        <v>66</v>
      </c>
    </row>
    <row r="44" ht="12.75">
      <c r="C44" t="s">
        <v>45</v>
      </c>
    </row>
    <row r="45" ht="12.75">
      <c r="C45" t="s">
        <v>78</v>
      </c>
    </row>
    <row r="47" ht="12.75">
      <c r="B47" t="s">
        <v>37</v>
      </c>
    </row>
    <row r="48" ht="12.75">
      <c r="C48" t="s">
        <v>183</v>
      </c>
    </row>
    <row r="49" ht="12.75">
      <c r="C49" t="s">
        <v>65</v>
      </c>
    </row>
    <row r="50" ht="12.75">
      <c r="C50" s="125" t="s">
        <v>98</v>
      </c>
    </row>
    <row r="51" ht="12.75">
      <c r="C51" t="s">
        <v>184</v>
      </c>
    </row>
    <row r="52" ht="12.75">
      <c r="C52" t="s">
        <v>185</v>
      </c>
    </row>
    <row r="53" ht="12.75">
      <c r="C53" t="s">
        <v>186</v>
      </c>
    </row>
    <row r="54" ht="12.75">
      <c r="C54" t="s">
        <v>187</v>
      </c>
    </row>
    <row r="55" ht="12.75">
      <c r="C55" t="s">
        <v>188</v>
      </c>
    </row>
    <row r="56" ht="12.75">
      <c r="C56" t="s">
        <v>59</v>
      </c>
    </row>
    <row r="57" ht="12.75">
      <c r="C57" t="s">
        <v>113</v>
      </c>
    </row>
    <row r="58" ht="12.75">
      <c r="C58" t="s">
        <v>189</v>
      </c>
    </row>
    <row r="59" ht="12.75">
      <c r="C59" t="s">
        <v>182</v>
      </c>
    </row>
  </sheetData>
  <printOptions horizontalCentered="1" vertic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21"/>
  <sheetViews>
    <sheetView workbookViewId="0" topLeftCell="A1">
      <selection activeCell="A1" sqref="A1"/>
    </sheetView>
  </sheetViews>
  <sheetFormatPr defaultColWidth="11.00390625" defaultRowHeight="12"/>
  <cols>
    <col min="2" max="2" width="4.625" style="0" customWidth="1"/>
    <col min="3" max="3" width="31.125" style="0" customWidth="1"/>
    <col min="8" max="8" width="9.875" style="0" customWidth="1"/>
    <col min="9" max="9" width="8.50390625" style="0" customWidth="1"/>
    <col min="10" max="10" width="13.50390625" style="0" bestFit="1" customWidth="1"/>
    <col min="11" max="12" width="11.625" style="0" customWidth="1"/>
    <col min="41" max="47" width="10.875" style="72" customWidth="1"/>
  </cols>
  <sheetData>
    <row r="1" spans="41:47" ht="12.75">
      <c r="AO1"/>
      <c r="AP1"/>
      <c r="AQ1"/>
      <c r="AR1"/>
      <c r="AS1"/>
      <c r="AT1"/>
      <c r="AU1"/>
    </row>
    <row r="2" spans="41:47" ht="12.75">
      <c r="AO2"/>
      <c r="AP2"/>
      <c r="AQ2"/>
      <c r="AR2"/>
      <c r="AS2"/>
      <c r="AT2"/>
      <c r="AU2"/>
    </row>
    <row r="3" spans="2:11" ht="13.5" thickBot="1">
      <c r="B3" s="276" t="s">
        <v>77</v>
      </c>
      <c r="C3" s="277"/>
      <c r="D3" s="277"/>
      <c r="E3" s="277"/>
      <c r="F3" s="278"/>
      <c r="I3" s="190" t="s">
        <v>42</v>
      </c>
      <c r="J3" s="202"/>
      <c r="K3" t="s">
        <v>178</v>
      </c>
    </row>
    <row r="4" spans="2:12" ht="25.5" customHeight="1" thickBot="1">
      <c r="B4" s="84"/>
      <c r="C4" s="85"/>
      <c r="D4" s="179" t="s">
        <v>39</v>
      </c>
      <c r="E4" s="179" t="s">
        <v>57</v>
      </c>
      <c r="F4" s="180" t="s">
        <v>129</v>
      </c>
      <c r="H4" s="223" t="s">
        <v>170</v>
      </c>
      <c r="I4" s="224" t="s">
        <v>171</v>
      </c>
      <c r="J4" s="225"/>
      <c r="K4" s="226" t="s">
        <v>160</v>
      </c>
      <c r="L4" s="227" t="s">
        <v>172</v>
      </c>
    </row>
    <row r="5" spans="2:12" ht="15">
      <c r="B5" s="6" t="s">
        <v>137</v>
      </c>
      <c r="C5" s="7"/>
      <c r="D5" s="7"/>
      <c r="E5" s="7"/>
      <c r="F5" s="32"/>
      <c r="H5" s="228" t="s">
        <v>173</v>
      </c>
      <c r="I5" s="229" t="s">
        <v>173</v>
      </c>
      <c r="J5" s="230" t="s">
        <v>174</v>
      </c>
      <c r="K5" s="253"/>
      <c r="L5" s="231" t="s">
        <v>173</v>
      </c>
    </row>
    <row r="6" spans="2:12" ht="12.75">
      <c r="B6" s="6"/>
      <c r="C6" s="7" t="s">
        <v>80</v>
      </c>
      <c r="D6" s="15">
        <f>K5</f>
        <v>0</v>
      </c>
      <c r="E6" s="15">
        <f>'Comparable Films'!M5</f>
        <v>0</v>
      </c>
      <c r="F6" s="47">
        <f>(E6-D6)+E6</f>
        <v>0</v>
      </c>
      <c r="H6" s="232"/>
      <c r="I6" s="233"/>
      <c r="J6" s="234"/>
      <c r="K6" s="235"/>
      <c r="L6" s="236"/>
    </row>
    <row r="7" spans="2:12" ht="12.75">
      <c r="B7" s="6"/>
      <c r="C7" s="20" t="s">
        <v>40</v>
      </c>
      <c r="D7" s="45" t="e">
        <f>Inputs!O30*'Income Projections'!D6</f>
        <v>#DIV/0!</v>
      </c>
      <c r="E7" s="45" t="e">
        <f>Inputs!O30*'Income Projections'!E6</f>
        <v>#DIV/0!</v>
      </c>
      <c r="F7" s="48" t="e">
        <f>Inputs!O30*'Income Projections'!F6</f>
        <v>#DIV/0!</v>
      </c>
      <c r="H7" s="237" t="e">
        <f>E10/E6</f>
        <v>#DIV/0!</v>
      </c>
      <c r="I7" s="238" t="e">
        <f>H7*K5</f>
        <v>#DIV/0!</v>
      </c>
      <c r="J7" s="239" t="s">
        <v>175</v>
      </c>
      <c r="K7" s="254"/>
      <c r="L7" s="240" t="e">
        <f>K7/K5</f>
        <v>#DIV/0!</v>
      </c>
    </row>
    <row r="8" spans="2:47" s="1" customFormat="1" ht="12.75">
      <c r="B8" s="8"/>
      <c r="C8" s="9" t="s">
        <v>26</v>
      </c>
      <c r="D8" s="16" t="e">
        <f>D6-D7</f>
        <v>#DIV/0!</v>
      </c>
      <c r="E8" s="16" t="e">
        <f>E6-E7</f>
        <v>#DIV/0!</v>
      </c>
      <c r="F8" s="49" t="e">
        <f>F6-F7</f>
        <v>#DIV/0!</v>
      </c>
      <c r="G8"/>
      <c r="H8" s="241" t="e">
        <f>Inputs!O36</f>
        <v>#DIV/0!</v>
      </c>
      <c r="I8" s="238" t="e">
        <f>H8*K5</f>
        <v>#DIV/0!</v>
      </c>
      <c r="J8" s="239" t="s">
        <v>176</v>
      </c>
      <c r="K8" s="255"/>
      <c r="L8" s="242" t="e">
        <f>K8/K5</f>
        <v>#DIV/0!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31"/>
      <c r="AP8" s="31"/>
      <c r="AQ8" s="31"/>
      <c r="AR8" s="31"/>
      <c r="AS8" s="31"/>
      <c r="AT8" s="31"/>
      <c r="AU8" s="31"/>
    </row>
    <row r="9" spans="2:12" ht="6" customHeight="1">
      <c r="B9" s="6"/>
      <c r="C9" s="10"/>
      <c r="D9" s="7"/>
      <c r="E9" s="7"/>
      <c r="F9" s="32"/>
      <c r="H9" s="248"/>
      <c r="I9" s="249"/>
      <c r="J9" s="250"/>
      <c r="K9" s="251"/>
      <c r="L9" s="252"/>
    </row>
    <row r="10" spans="2:12" ht="13.5" thickBot="1">
      <c r="B10" s="6"/>
      <c r="C10" s="7" t="s">
        <v>53</v>
      </c>
      <c r="D10" s="15">
        <f>K7</f>
        <v>0</v>
      </c>
      <c r="E10" s="15">
        <f>'Comparable Films'!M9</f>
        <v>0</v>
      </c>
      <c r="F10" s="47">
        <f>(E10-D10)+E10</f>
        <v>0</v>
      </c>
      <c r="H10" s="243"/>
      <c r="I10" s="244"/>
      <c r="J10" s="245"/>
      <c r="K10" s="246" t="s">
        <v>177</v>
      </c>
      <c r="L10" s="247" t="e">
        <f>D38/D37</f>
        <v>#DIV/0!</v>
      </c>
    </row>
    <row r="11" spans="2:6" ht="12.75">
      <c r="B11" s="6"/>
      <c r="C11" s="103" t="s">
        <v>4</v>
      </c>
      <c r="D11" s="45">
        <f>K8</f>
        <v>0</v>
      </c>
      <c r="E11" s="45" t="e">
        <f>Inputs!O36*'Income Projections'!E6</f>
        <v>#DIV/0!</v>
      </c>
      <c r="F11" s="48" t="e">
        <f>Inputs!O36*'Income Projections'!F6</f>
        <v>#DIV/0!</v>
      </c>
    </row>
    <row r="12" spans="2:47" s="1" customFormat="1" ht="12.75">
      <c r="B12" s="8"/>
      <c r="C12" s="9" t="s">
        <v>8</v>
      </c>
      <c r="D12" s="17">
        <f>D10+D11</f>
        <v>0</v>
      </c>
      <c r="E12" s="17" t="e">
        <f>E10+E11</f>
        <v>#DIV/0!</v>
      </c>
      <c r="F12" s="50" t="e">
        <f>F10+F11</f>
        <v>#DIV/0!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1"/>
      <c r="AP12" s="31"/>
      <c r="AQ12" s="31"/>
      <c r="AR12" s="31"/>
      <c r="AS12" s="31"/>
      <c r="AT12" s="31"/>
      <c r="AU12" s="31"/>
    </row>
    <row r="13" spans="2:6" ht="6" customHeight="1">
      <c r="B13" s="6"/>
      <c r="C13" s="10"/>
      <c r="D13" s="7"/>
      <c r="E13" s="7"/>
      <c r="F13" s="32"/>
    </row>
    <row r="14" spans="1:47" s="2" customFormat="1" ht="12.75">
      <c r="A14" s="31"/>
      <c r="B14" s="115"/>
      <c r="C14" s="111" t="s">
        <v>11</v>
      </c>
      <c r="D14" s="110" t="e">
        <f>D8+D12</f>
        <v>#DIV/0!</v>
      </c>
      <c r="E14" s="110" t="e">
        <f>E8+E12</f>
        <v>#DIV/0!</v>
      </c>
      <c r="F14" s="118" t="e">
        <f>F8+F12</f>
        <v>#DIV/0!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1"/>
      <c r="AP14" s="31"/>
      <c r="AQ14" s="31"/>
      <c r="AR14" s="31"/>
      <c r="AS14" s="31"/>
      <c r="AT14" s="31"/>
      <c r="AU14" s="31"/>
    </row>
    <row r="15" spans="2:6" ht="6" customHeight="1">
      <c r="B15" s="6"/>
      <c r="C15" s="7"/>
      <c r="D15" s="7"/>
      <c r="E15" s="7"/>
      <c r="F15" s="32"/>
    </row>
    <row r="16" spans="2:6" ht="12.75">
      <c r="B16" s="6"/>
      <c r="C16" s="7" t="s">
        <v>7</v>
      </c>
      <c r="D16" s="15" t="e">
        <f>Inputs!E12*'Income Projections'!D14</f>
        <v>#DIV/0!</v>
      </c>
      <c r="E16" s="15" t="e">
        <f>Inputs!E12*'Income Projections'!E14</f>
        <v>#DIV/0!</v>
      </c>
      <c r="F16" s="47" t="e">
        <f>Inputs!E12*'Income Projections'!F14</f>
        <v>#DIV/0!</v>
      </c>
    </row>
    <row r="17" spans="2:6" ht="12.75">
      <c r="B17" s="6"/>
      <c r="C17" s="7" t="s">
        <v>56</v>
      </c>
      <c r="D17" s="15" t="e">
        <f>Inputs!O42*'Income Projections'!D6</f>
        <v>#DIV/0!</v>
      </c>
      <c r="E17" s="15" t="e">
        <f>Inputs!O42*'Income Projections'!E6</f>
        <v>#DIV/0!</v>
      </c>
      <c r="F17" s="47" t="e">
        <f>Inputs!O42*'Income Projections'!F6</f>
        <v>#DIV/0!</v>
      </c>
    </row>
    <row r="18" spans="2:6" ht="12.75">
      <c r="B18" s="6"/>
      <c r="C18" s="103" t="s">
        <v>131</v>
      </c>
      <c r="D18" s="45" t="e">
        <f>Inputs!E13*'Income Projections'!D14</f>
        <v>#DIV/0!</v>
      </c>
      <c r="E18" s="45" t="e">
        <f>Inputs!E13*'Income Projections'!E14</f>
        <v>#DIV/0!</v>
      </c>
      <c r="F18" s="48" t="e">
        <f>Inputs!E13*'Income Projections'!F14</f>
        <v>#DIV/0!</v>
      </c>
    </row>
    <row r="19" spans="2:6" ht="12.75">
      <c r="B19" s="86"/>
      <c r="C19" s="78" t="s">
        <v>85</v>
      </c>
      <c r="D19" s="116" t="e">
        <f>D14-D16-D17-D18</f>
        <v>#DIV/0!</v>
      </c>
      <c r="E19" s="116" t="e">
        <f>E14-E16-E17-E18</f>
        <v>#DIV/0!</v>
      </c>
      <c r="F19" s="119" t="e">
        <f>F14-F16-F17-F18</f>
        <v>#DIV/0!</v>
      </c>
    </row>
    <row r="23" spans="2:6" ht="12.75">
      <c r="B23" s="4" t="s">
        <v>133</v>
      </c>
      <c r="C23" s="5"/>
      <c r="D23" s="5"/>
      <c r="E23" s="5"/>
      <c r="F23" s="46"/>
    </row>
    <row r="24" spans="1:47" s="2" customFormat="1" ht="12.75">
      <c r="A24" s="31"/>
      <c r="B24" s="115"/>
      <c r="C24" s="111" t="s">
        <v>33</v>
      </c>
      <c r="D24" s="110">
        <f>Inputs!E45</f>
        <v>0</v>
      </c>
      <c r="E24" s="110">
        <f>Inputs!F45</f>
        <v>0</v>
      </c>
      <c r="F24" s="118">
        <f>Inputs!G45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31"/>
      <c r="AP24" s="31"/>
      <c r="AQ24" s="31"/>
      <c r="AR24" s="31"/>
      <c r="AS24" s="31"/>
      <c r="AT24" s="31"/>
      <c r="AU24" s="31"/>
    </row>
    <row r="25" spans="1:6" ht="6" customHeight="1">
      <c r="A25" s="31"/>
      <c r="B25" s="6"/>
      <c r="C25" s="7"/>
      <c r="D25" s="7"/>
      <c r="E25" s="7"/>
      <c r="F25" s="32"/>
    </row>
    <row r="26" spans="1:6" ht="12.75">
      <c r="A26" s="31"/>
      <c r="B26" s="6"/>
      <c r="C26" s="20" t="s">
        <v>21</v>
      </c>
      <c r="D26" s="45">
        <f>Inputs!E17*'Income Projections'!D24</f>
        <v>0</v>
      </c>
      <c r="E26" s="45">
        <f>Inputs!E17*'Income Projections'!E24</f>
        <v>0</v>
      </c>
      <c r="F26" s="48">
        <f>Inputs!E17*'Income Projections'!F24</f>
        <v>0</v>
      </c>
    </row>
    <row r="27" spans="1:6" ht="12.75">
      <c r="A27" s="31"/>
      <c r="B27" s="86"/>
      <c r="C27" s="78" t="s">
        <v>86</v>
      </c>
      <c r="D27" s="116">
        <f>D24-D26</f>
        <v>0</v>
      </c>
      <c r="E27" s="116">
        <f>E24-E26</f>
        <v>0</v>
      </c>
      <c r="F27" s="119">
        <f>F24-F26</f>
        <v>0</v>
      </c>
    </row>
    <row r="29" spans="1:40" s="3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ht="6" customHeight="1" thickBot="1"/>
    <row r="31" spans="2:6" ht="12.75">
      <c r="B31" s="12" t="s">
        <v>162</v>
      </c>
      <c r="C31" s="13"/>
      <c r="D31" s="13"/>
      <c r="E31" s="13"/>
      <c r="F31" s="51"/>
    </row>
    <row r="32" spans="1:6" ht="12.75">
      <c r="A32" s="31"/>
      <c r="B32" s="29"/>
      <c r="C32" s="22" t="s">
        <v>3</v>
      </c>
      <c r="D32" s="30" t="e">
        <f>D19+D27</f>
        <v>#DIV/0!</v>
      </c>
      <c r="E32" s="30" t="e">
        <f>E19+E27</f>
        <v>#DIV/0!</v>
      </c>
      <c r="F32" s="52" t="e">
        <f>F19+F27</f>
        <v>#DIV/0!</v>
      </c>
    </row>
    <row r="33" spans="2:6" ht="6" customHeight="1">
      <c r="B33" s="14"/>
      <c r="C33" s="10"/>
      <c r="D33" s="7"/>
      <c r="E33" s="7"/>
      <c r="F33" s="53"/>
    </row>
    <row r="34" spans="2:6" ht="12.75">
      <c r="B34" s="14"/>
      <c r="C34" s="20" t="s">
        <v>9</v>
      </c>
      <c r="D34" s="45" t="e">
        <f>Inputs!E20*'Income Projections'!D32</f>
        <v>#DIV/0!</v>
      </c>
      <c r="E34" s="45" t="e">
        <f>Inputs!E20*'Income Projections'!E32</f>
        <v>#DIV/0!</v>
      </c>
      <c r="F34" s="55" t="e">
        <f>Inputs!E20*'Income Projections'!F32</f>
        <v>#DIV/0!</v>
      </c>
    </row>
    <row r="35" spans="2:6" ht="12.75">
      <c r="B35" s="14"/>
      <c r="C35" s="9" t="s">
        <v>55</v>
      </c>
      <c r="D35" s="17" t="e">
        <f>D32-D34</f>
        <v>#DIV/0!</v>
      </c>
      <c r="E35" s="17" t="e">
        <f>E32-E34</f>
        <v>#DIV/0!</v>
      </c>
      <c r="F35" s="222" t="e">
        <f>F32-F34</f>
        <v>#DIV/0!</v>
      </c>
    </row>
    <row r="36" spans="2:6" ht="6" customHeight="1">
      <c r="B36" s="14"/>
      <c r="C36" s="10"/>
      <c r="D36" s="15"/>
      <c r="E36" s="15"/>
      <c r="F36" s="54"/>
    </row>
    <row r="37" spans="2:6" ht="13.5" thickBot="1">
      <c r="B37" s="14"/>
      <c r="C37" s="24" t="s">
        <v>132</v>
      </c>
      <c r="D37" s="56">
        <f>Inputs!E48</f>
        <v>0</v>
      </c>
      <c r="E37" s="56">
        <f>Inputs!E48</f>
        <v>0</v>
      </c>
      <c r="F37" s="57">
        <f>Inputs!E48</f>
        <v>0</v>
      </c>
    </row>
    <row r="38" spans="1:6" ht="15" thickBot="1" thickTop="1">
      <c r="A38" s="31"/>
      <c r="B38" s="87"/>
      <c r="C38" s="88" t="s">
        <v>54</v>
      </c>
      <c r="D38" s="82" t="e">
        <f>D35-D37</f>
        <v>#DIV/0!</v>
      </c>
      <c r="E38" s="82" t="e">
        <f>E35-E37</f>
        <v>#DIV/0!</v>
      </c>
      <c r="F38" s="89" t="e">
        <f>F35-F37</f>
        <v>#DIV/0!</v>
      </c>
    </row>
    <row r="40" ht="12.75">
      <c r="B40" t="s">
        <v>1</v>
      </c>
    </row>
    <row r="41" spans="2:3" ht="12.75">
      <c r="B41" s="18"/>
      <c r="C41" t="s">
        <v>41</v>
      </c>
    </row>
    <row r="42" ht="12.75">
      <c r="C42" t="s">
        <v>35</v>
      </c>
    </row>
    <row r="43" spans="2:3" ht="12.75">
      <c r="B43" s="15"/>
      <c r="C43" t="s">
        <v>110</v>
      </c>
    </row>
    <row r="44" spans="2:3" ht="12.75">
      <c r="B44" s="15"/>
      <c r="C44" t="s">
        <v>96</v>
      </c>
    </row>
    <row r="45" spans="2:3" ht="12.75">
      <c r="B45" s="16"/>
      <c r="C45" t="s">
        <v>34</v>
      </c>
    </row>
    <row r="46" ht="12.75">
      <c r="C46" t="s">
        <v>28</v>
      </c>
    </row>
    <row r="47" ht="12.75">
      <c r="C47" t="s">
        <v>29</v>
      </c>
    </row>
    <row r="48" ht="12.75">
      <c r="C48" t="s">
        <v>46</v>
      </c>
    </row>
    <row r="50" ht="12.75">
      <c r="C50" t="s">
        <v>78</v>
      </c>
    </row>
    <row r="51" ht="12.75">
      <c r="B51" s="15"/>
    </row>
    <row r="52" ht="12.75">
      <c r="B52" t="s">
        <v>37</v>
      </c>
    </row>
    <row r="53" ht="12.75">
      <c r="C53" t="s">
        <v>20</v>
      </c>
    </row>
    <row r="54" spans="2:3" ht="12.75">
      <c r="B54" s="15"/>
      <c r="C54" s="68" t="s">
        <v>114</v>
      </c>
    </row>
    <row r="55" spans="41:47" ht="12.75">
      <c r="AO55"/>
      <c r="AP55"/>
      <c r="AQ55"/>
      <c r="AR55"/>
      <c r="AS55"/>
      <c r="AT55"/>
      <c r="AU55"/>
    </row>
    <row r="56" spans="41:47" ht="12.75">
      <c r="AO56"/>
      <c r="AP56"/>
      <c r="AQ56"/>
      <c r="AR56"/>
      <c r="AS56"/>
      <c r="AT56"/>
      <c r="AU56"/>
    </row>
    <row r="57" spans="4:47" ht="12.75">
      <c r="D57" s="7"/>
      <c r="AO57"/>
      <c r="AP57"/>
      <c r="AQ57"/>
      <c r="AR57"/>
      <c r="AS57"/>
      <c r="AT57"/>
      <c r="AU57"/>
    </row>
    <row r="58" spans="4:47" ht="12.75">
      <c r="D58" s="7"/>
      <c r="AO58"/>
      <c r="AP58"/>
      <c r="AQ58"/>
      <c r="AR58"/>
      <c r="AS58"/>
      <c r="AT58"/>
      <c r="AU58"/>
    </row>
    <row r="59" spans="4:47" ht="12.75">
      <c r="D59" s="7"/>
      <c r="AO59"/>
      <c r="AP59"/>
      <c r="AQ59"/>
      <c r="AR59"/>
      <c r="AS59"/>
      <c r="AT59"/>
      <c r="AU59"/>
    </row>
    <row r="60" spans="4:47" ht="12.75">
      <c r="D60" s="7"/>
      <c r="AO60"/>
      <c r="AP60"/>
      <c r="AQ60"/>
      <c r="AR60"/>
      <c r="AS60"/>
      <c r="AT60"/>
      <c r="AU60"/>
    </row>
    <row r="61" spans="4:47" ht="12.75">
      <c r="D61" s="7"/>
      <c r="AO61"/>
      <c r="AP61"/>
      <c r="AQ61"/>
      <c r="AR61"/>
      <c r="AS61"/>
      <c r="AT61"/>
      <c r="AU61"/>
    </row>
    <row r="62" spans="4:47" ht="12.75">
      <c r="D62" s="7"/>
      <c r="AO62"/>
      <c r="AP62"/>
      <c r="AQ62"/>
      <c r="AR62"/>
      <c r="AS62"/>
      <c r="AT62"/>
      <c r="AU62"/>
    </row>
    <row r="63" spans="41:47" ht="12.75">
      <c r="AO63"/>
      <c r="AP63"/>
      <c r="AQ63"/>
      <c r="AR63"/>
      <c r="AS63"/>
      <c r="AT63"/>
      <c r="AU63"/>
    </row>
    <row r="64" spans="41:47" ht="12.75">
      <c r="AO64"/>
      <c r="AP64"/>
      <c r="AQ64"/>
      <c r="AR64"/>
      <c r="AS64"/>
      <c r="AT64"/>
      <c r="AU64"/>
    </row>
    <row r="65" spans="41:47" ht="12.75">
      <c r="AO65"/>
      <c r="AP65"/>
      <c r="AQ65"/>
      <c r="AR65"/>
      <c r="AS65"/>
      <c r="AT65"/>
      <c r="AU65"/>
    </row>
    <row r="66" spans="41:47" ht="12.75">
      <c r="AO66"/>
      <c r="AP66"/>
      <c r="AQ66"/>
      <c r="AR66"/>
      <c r="AS66"/>
      <c r="AT66"/>
      <c r="AU66"/>
    </row>
    <row r="67" spans="41:47" ht="12.75">
      <c r="AO67"/>
      <c r="AP67"/>
      <c r="AQ67"/>
      <c r="AR67"/>
      <c r="AS67"/>
      <c r="AT67"/>
      <c r="AU67"/>
    </row>
    <row r="68" spans="41:47" ht="12.75">
      <c r="AO68"/>
      <c r="AP68"/>
      <c r="AQ68"/>
      <c r="AR68"/>
      <c r="AS68"/>
      <c r="AT68"/>
      <c r="AU68"/>
    </row>
    <row r="69" spans="41:47" ht="12.75">
      <c r="AO69"/>
      <c r="AP69"/>
      <c r="AQ69"/>
      <c r="AR69"/>
      <c r="AS69"/>
      <c r="AT69"/>
      <c r="AU69"/>
    </row>
    <row r="70" spans="41:47" ht="12.75">
      <c r="AO70"/>
      <c r="AP70"/>
      <c r="AQ70"/>
      <c r="AR70"/>
      <c r="AS70"/>
      <c r="AT70"/>
      <c r="AU70"/>
    </row>
    <row r="71" spans="41:47" ht="12.75">
      <c r="AO71"/>
      <c r="AP71"/>
      <c r="AQ71"/>
      <c r="AR71"/>
      <c r="AS71"/>
      <c r="AT71"/>
      <c r="AU71"/>
    </row>
    <row r="72" spans="41:47" ht="12.75">
      <c r="AO72"/>
      <c r="AP72"/>
      <c r="AQ72"/>
      <c r="AR72"/>
      <c r="AS72"/>
      <c r="AT72"/>
      <c r="AU72"/>
    </row>
    <row r="73" spans="41:47" ht="12.75">
      <c r="AO73"/>
      <c r="AP73"/>
      <c r="AQ73"/>
      <c r="AR73"/>
      <c r="AS73"/>
      <c r="AT73"/>
      <c r="AU73"/>
    </row>
    <row r="74" spans="41:47" ht="12.75">
      <c r="AO74"/>
      <c r="AP74"/>
      <c r="AQ74"/>
      <c r="AR74"/>
      <c r="AS74"/>
      <c r="AT74"/>
      <c r="AU74"/>
    </row>
    <row r="75" spans="41:47" ht="12.75">
      <c r="AO75"/>
      <c r="AP75"/>
      <c r="AQ75"/>
      <c r="AR75"/>
      <c r="AS75"/>
      <c r="AT75"/>
      <c r="AU75"/>
    </row>
    <row r="76" spans="41:47" ht="12.75">
      <c r="AO76"/>
      <c r="AP76"/>
      <c r="AQ76"/>
      <c r="AR76"/>
      <c r="AS76"/>
      <c r="AT76"/>
      <c r="AU76"/>
    </row>
    <row r="77" spans="41:47" ht="12.75">
      <c r="AO77"/>
      <c r="AP77"/>
      <c r="AQ77"/>
      <c r="AR77"/>
      <c r="AS77"/>
      <c r="AT77"/>
      <c r="AU77"/>
    </row>
    <row r="78" spans="41:47" ht="12.75">
      <c r="AO78"/>
      <c r="AP78"/>
      <c r="AQ78"/>
      <c r="AR78"/>
      <c r="AS78"/>
      <c r="AT78"/>
      <c r="AU78"/>
    </row>
    <row r="79" spans="41:47" ht="12.75">
      <c r="AO79"/>
      <c r="AP79"/>
      <c r="AQ79"/>
      <c r="AR79"/>
      <c r="AS79"/>
      <c r="AT79"/>
      <c r="AU79"/>
    </row>
    <row r="80" spans="41:47" ht="12.75">
      <c r="AO80"/>
      <c r="AP80"/>
      <c r="AQ80"/>
      <c r="AR80"/>
      <c r="AS80"/>
      <c r="AT80"/>
      <c r="AU80"/>
    </row>
    <row r="81" spans="41:47" ht="12.75">
      <c r="AO81"/>
      <c r="AP81"/>
      <c r="AQ81"/>
      <c r="AR81"/>
      <c r="AS81"/>
      <c r="AT81"/>
      <c r="AU81"/>
    </row>
    <row r="82" spans="41:47" ht="12.75">
      <c r="AO82"/>
      <c r="AP82"/>
      <c r="AQ82"/>
      <c r="AR82"/>
      <c r="AS82"/>
      <c r="AT82"/>
      <c r="AU82"/>
    </row>
    <row r="83" spans="41:47" ht="12.75">
      <c r="AO83"/>
      <c r="AP83"/>
      <c r="AQ83"/>
      <c r="AR83"/>
      <c r="AS83"/>
      <c r="AT83"/>
      <c r="AU83"/>
    </row>
    <row r="84" spans="41:47" ht="12.75">
      <c r="AO84"/>
      <c r="AP84"/>
      <c r="AQ84"/>
      <c r="AR84"/>
      <c r="AS84"/>
      <c r="AT84"/>
      <c r="AU84"/>
    </row>
    <row r="85" spans="41:47" ht="12.75">
      <c r="AO85"/>
      <c r="AP85"/>
      <c r="AQ85"/>
      <c r="AR85"/>
      <c r="AS85"/>
      <c r="AT85"/>
      <c r="AU85"/>
    </row>
    <row r="86" spans="41:47" ht="12.75">
      <c r="AO86"/>
      <c r="AP86"/>
      <c r="AQ86"/>
      <c r="AR86"/>
      <c r="AS86"/>
      <c r="AT86"/>
      <c r="AU86"/>
    </row>
    <row r="87" spans="41:47" ht="12.75">
      <c r="AO87"/>
      <c r="AP87"/>
      <c r="AQ87"/>
      <c r="AR87"/>
      <c r="AS87"/>
      <c r="AT87"/>
      <c r="AU87"/>
    </row>
    <row r="88" spans="41:47" ht="12.75">
      <c r="AO88"/>
      <c r="AP88"/>
      <c r="AQ88"/>
      <c r="AR88"/>
      <c r="AS88"/>
      <c r="AT88"/>
      <c r="AU88"/>
    </row>
    <row r="89" spans="41:47" ht="12.75">
      <c r="AO89"/>
      <c r="AP89"/>
      <c r="AQ89"/>
      <c r="AR89"/>
      <c r="AS89"/>
      <c r="AT89"/>
      <c r="AU89"/>
    </row>
    <row r="90" spans="41:47" ht="12.75">
      <c r="AO90"/>
      <c r="AP90"/>
      <c r="AQ90"/>
      <c r="AR90"/>
      <c r="AS90"/>
      <c r="AT90"/>
      <c r="AU90"/>
    </row>
    <row r="91" spans="41:47" ht="12.75">
      <c r="AO91"/>
      <c r="AP91"/>
      <c r="AQ91"/>
      <c r="AR91"/>
      <c r="AS91"/>
      <c r="AT91"/>
      <c r="AU91"/>
    </row>
    <row r="92" spans="41:47" ht="12.75">
      <c r="AO92"/>
      <c r="AP92"/>
      <c r="AQ92"/>
      <c r="AR92"/>
      <c r="AS92"/>
      <c r="AT92"/>
      <c r="AU92"/>
    </row>
    <row r="93" spans="41:47" ht="12.75">
      <c r="AO93"/>
      <c r="AP93"/>
      <c r="AQ93"/>
      <c r="AR93"/>
      <c r="AS93"/>
      <c r="AT93"/>
      <c r="AU93"/>
    </row>
    <row r="94" spans="41:47" ht="12.75">
      <c r="AO94"/>
      <c r="AP94"/>
      <c r="AQ94"/>
      <c r="AR94"/>
      <c r="AS94"/>
      <c r="AT94"/>
      <c r="AU94"/>
    </row>
    <row r="95" spans="41:47" ht="12.75">
      <c r="AO95"/>
      <c r="AP95"/>
      <c r="AQ95"/>
      <c r="AR95"/>
      <c r="AS95"/>
      <c r="AT95"/>
      <c r="AU95"/>
    </row>
    <row r="96" spans="41:47" ht="12.75">
      <c r="AO96"/>
      <c r="AP96"/>
      <c r="AQ96"/>
      <c r="AR96"/>
      <c r="AS96"/>
      <c r="AT96"/>
      <c r="AU96"/>
    </row>
    <row r="97" spans="41:47" ht="12.75">
      <c r="AO97"/>
      <c r="AP97"/>
      <c r="AQ97"/>
      <c r="AR97"/>
      <c r="AS97"/>
      <c r="AT97"/>
      <c r="AU97"/>
    </row>
    <row r="98" spans="41:47" ht="12.75">
      <c r="AO98"/>
      <c r="AP98"/>
      <c r="AQ98"/>
      <c r="AR98"/>
      <c r="AS98"/>
      <c r="AT98"/>
      <c r="AU98"/>
    </row>
    <row r="99" spans="41:47" ht="12.75">
      <c r="AO99"/>
      <c r="AP99"/>
      <c r="AQ99"/>
      <c r="AR99"/>
      <c r="AS99"/>
      <c r="AT99"/>
      <c r="AU99"/>
    </row>
    <row r="100" spans="41:47" ht="12.75">
      <c r="AO100"/>
      <c r="AP100"/>
      <c r="AQ100"/>
      <c r="AR100"/>
      <c r="AS100"/>
      <c r="AT100"/>
      <c r="AU100"/>
    </row>
    <row r="101" spans="41:47" ht="12.75">
      <c r="AO101"/>
      <c r="AP101"/>
      <c r="AQ101"/>
      <c r="AR101"/>
      <c r="AS101"/>
      <c r="AT101"/>
      <c r="AU101"/>
    </row>
    <row r="102" spans="41:47" ht="12.75">
      <c r="AO102"/>
      <c r="AP102"/>
      <c r="AQ102"/>
      <c r="AR102"/>
      <c r="AS102"/>
      <c r="AT102"/>
      <c r="AU102"/>
    </row>
    <row r="103" spans="41:47" ht="12.75">
      <c r="AO103"/>
      <c r="AP103"/>
      <c r="AQ103"/>
      <c r="AR103"/>
      <c r="AS103"/>
      <c r="AT103"/>
      <c r="AU103"/>
    </row>
    <row r="104" spans="41:47" ht="12.75">
      <c r="AO104"/>
      <c r="AP104"/>
      <c r="AQ104"/>
      <c r="AR104"/>
      <c r="AS104"/>
      <c r="AT104"/>
      <c r="AU104"/>
    </row>
    <row r="105" spans="41:47" ht="12.75">
      <c r="AO105"/>
      <c r="AP105"/>
      <c r="AQ105"/>
      <c r="AR105"/>
      <c r="AS105"/>
      <c r="AT105"/>
      <c r="AU105"/>
    </row>
    <row r="106" spans="41:47" ht="12.75">
      <c r="AO106"/>
      <c r="AP106"/>
      <c r="AQ106"/>
      <c r="AR106"/>
      <c r="AS106"/>
      <c r="AT106"/>
      <c r="AU106"/>
    </row>
    <row r="107" spans="41:47" ht="12.75">
      <c r="AO107"/>
      <c r="AP107"/>
      <c r="AQ107"/>
      <c r="AR107"/>
      <c r="AS107"/>
      <c r="AT107"/>
      <c r="AU107"/>
    </row>
    <row r="108" spans="41:47" ht="12.75">
      <c r="AO108"/>
      <c r="AP108"/>
      <c r="AQ108"/>
      <c r="AR108"/>
      <c r="AS108"/>
      <c r="AT108"/>
      <c r="AU108"/>
    </row>
    <row r="109" spans="41:47" ht="12.75">
      <c r="AO109"/>
      <c r="AP109"/>
      <c r="AQ109"/>
      <c r="AR109"/>
      <c r="AS109"/>
      <c r="AT109"/>
      <c r="AU109"/>
    </row>
    <row r="110" spans="41:47" ht="12.75">
      <c r="AO110"/>
      <c r="AP110"/>
      <c r="AQ110"/>
      <c r="AR110"/>
      <c r="AS110"/>
      <c r="AT110"/>
      <c r="AU110"/>
    </row>
    <row r="111" spans="41:47" ht="12.75">
      <c r="AO111"/>
      <c r="AP111"/>
      <c r="AQ111"/>
      <c r="AR111"/>
      <c r="AS111"/>
      <c r="AT111"/>
      <c r="AU111"/>
    </row>
    <row r="112" spans="41:47" ht="12.75">
      <c r="AO112"/>
      <c r="AP112"/>
      <c r="AQ112"/>
      <c r="AR112"/>
      <c r="AS112"/>
      <c r="AT112"/>
      <c r="AU112"/>
    </row>
    <row r="113" spans="41:47" ht="12.75">
      <c r="AO113"/>
      <c r="AP113"/>
      <c r="AQ113"/>
      <c r="AR113"/>
      <c r="AS113"/>
      <c r="AT113"/>
      <c r="AU113"/>
    </row>
    <row r="114" spans="41:47" ht="12.75">
      <c r="AO114"/>
      <c r="AP114"/>
      <c r="AQ114"/>
      <c r="AR114"/>
      <c r="AS114"/>
      <c r="AT114"/>
      <c r="AU114"/>
    </row>
    <row r="115" spans="41:47" ht="12.75">
      <c r="AO115"/>
      <c r="AP115"/>
      <c r="AQ115"/>
      <c r="AR115"/>
      <c r="AS115"/>
      <c r="AT115"/>
      <c r="AU115"/>
    </row>
    <row r="116" spans="41:47" ht="12.75">
      <c r="AO116"/>
      <c r="AP116"/>
      <c r="AQ116"/>
      <c r="AR116"/>
      <c r="AS116"/>
      <c r="AT116"/>
      <c r="AU116"/>
    </row>
    <row r="117" spans="41:47" ht="12.75">
      <c r="AO117"/>
      <c r="AP117"/>
      <c r="AQ117"/>
      <c r="AR117"/>
      <c r="AS117"/>
      <c r="AT117"/>
      <c r="AU117"/>
    </row>
    <row r="118" spans="41:47" ht="12.75">
      <c r="AO118"/>
      <c r="AP118"/>
      <c r="AQ118"/>
      <c r="AR118"/>
      <c r="AS118"/>
      <c r="AT118"/>
      <c r="AU118"/>
    </row>
    <row r="119" spans="41:47" ht="12.75">
      <c r="AO119"/>
      <c r="AP119"/>
      <c r="AQ119"/>
      <c r="AR119"/>
      <c r="AS119"/>
      <c r="AT119"/>
      <c r="AU119"/>
    </row>
    <row r="120" spans="41:47" ht="12.75">
      <c r="AO120"/>
      <c r="AP120"/>
      <c r="AQ120"/>
      <c r="AR120"/>
      <c r="AS120"/>
      <c r="AT120"/>
      <c r="AU120"/>
    </row>
    <row r="121" spans="41:47" ht="12.75">
      <c r="AO121"/>
      <c r="AP121"/>
      <c r="AQ121"/>
      <c r="AR121"/>
      <c r="AS121"/>
      <c r="AT121"/>
      <c r="AU121"/>
    </row>
    <row r="122" spans="41:47" ht="12.75">
      <c r="AO122"/>
      <c r="AP122"/>
      <c r="AQ122"/>
      <c r="AR122"/>
      <c r="AS122"/>
      <c r="AT122"/>
      <c r="AU122"/>
    </row>
    <row r="123" spans="41:47" ht="12.75">
      <c r="AO123"/>
      <c r="AP123"/>
      <c r="AQ123"/>
      <c r="AR123"/>
      <c r="AS123"/>
      <c r="AT123"/>
      <c r="AU123"/>
    </row>
    <row r="124" spans="41:47" ht="12.75">
      <c r="AO124"/>
      <c r="AP124"/>
      <c r="AQ124"/>
      <c r="AR124"/>
      <c r="AS124"/>
      <c r="AT124"/>
      <c r="AU124"/>
    </row>
    <row r="125" spans="41:47" ht="12.75">
      <c r="AO125"/>
      <c r="AP125"/>
      <c r="AQ125"/>
      <c r="AR125"/>
      <c r="AS125"/>
      <c r="AT125"/>
      <c r="AU125"/>
    </row>
    <row r="126" spans="41:47" ht="12.75">
      <c r="AO126"/>
      <c r="AP126"/>
      <c r="AQ126"/>
      <c r="AR126"/>
      <c r="AS126"/>
      <c r="AT126"/>
      <c r="AU126"/>
    </row>
    <row r="127" spans="41:47" ht="12.75">
      <c r="AO127"/>
      <c r="AP127"/>
      <c r="AQ127"/>
      <c r="AR127"/>
      <c r="AS127"/>
      <c r="AT127"/>
      <c r="AU127"/>
    </row>
    <row r="128" spans="41:47" ht="12.75">
      <c r="AO128"/>
      <c r="AP128"/>
      <c r="AQ128"/>
      <c r="AR128"/>
      <c r="AS128"/>
      <c r="AT128"/>
      <c r="AU128"/>
    </row>
    <row r="129" spans="41:47" ht="12.75">
      <c r="AO129"/>
      <c r="AP129"/>
      <c r="AQ129"/>
      <c r="AR129"/>
      <c r="AS129"/>
      <c r="AT129"/>
      <c r="AU129"/>
    </row>
    <row r="130" spans="41:47" ht="12.75">
      <c r="AO130"/>
      <c r="AP130"/>
      <c r="AQ130"/>
      <c r="AR130"/>
      <c r="AS130"/>
      <c r="AT130"/>
      <c r="AU130"/>
    </row>
    <row r="131" spans="41:47" ht="12.75">
      <c r="AO131"/>
      <c r="AP131"/>
      <c r="AQ131"/>
      <c r="AR131"/>
      <c r="AS131"/>
      <c r="AT131"/>
      <c r="AU131"/>
    </row>
    <row r="132" spans="41:47" ht="12.75">
      <c r="AO132"/>
      <c r="AP132"/>
      <c r="AQ132"/>
      <c r="AR132"/>
      <c r="AS132"/>
      <c r="AT132"/>
      <c r="AU132"/>
    </row>
    <row r="133" spans="41:47" ht="12.75">
      <c r="AO133"/>
      <c r="AP133"/>
      <c r="AQ133"/>
      <c r="AR133"/>
      <c r="AS133"/>
      <c r="AT133"/>
      <c r="AU133"/>
    </row>
    <row r="134" spans="41:47" ht="12.75">
      <c r="AO134"/>
      <c r="AP134"/>
      <c r="AQ134"/>
      <c r="AR134"/>
      <c r="AS134"/>
      <c r="AT134"/>
      <c r="AU134"/>
    </row>
    <row r="135" spans="41:47" ht="12.75">
      <c r="AO135"/>
      <c r="AP135"/>
      <c r="AQ135"/>
      <c r="AR135"/>
      <c r="AS135"/>
      <c r="AT135"/>
      <c r="AU135"/>
    </row>
    <row r="136" spans="41:47" ht="12.75">
      <c r="AO136"/>
      <c r="AP136"/>
      <c r="AQ136"/>
      <c r="AR136"/>
      <c r="AS136"/>
      <c r="AT136"/>
      <c r="AU136"/>
    </row>
    <row r="137" spans="41:47" ht="12.75">
      <c r="AO137"/>
      <c r="AP137"/>
      <c r="AQ137"/>
      <c r="AR137"/>
      <c r="AS137"/>
      <c r="AT137"/>
      <c r="AU137"/>
    </row>
    <row r="138" spans="41:47" ht="12.75">
      <c r="AO138"/>
      <c r="AP138"/>
      <c r="AQ138"/>
      <c r="AR138"/>
      <c r="AS138"/>
      <c r="AT138"/>
      <c r="AU138"/>
    </row>
    <row r="139" spans="41:47" ht="12.75">
      <c r="AO139"/>
      <c r="AP139"/>
      <c r="AQ139"/>
      <c r="AR139"/>
      <c r="AS139"/>
      <c r="AT139"/>
      <c r="AU139"/>
    </row>
    <row r="140" spans="41:47" ht="12.75">
      <c r="AO140"/>
      <c r="AP140"/>
      <c r="AQ140"/>
      <c r="AR140"/>
      <c r="AS140"/>
      <c r="AT140"/>
      <c r="AU140"/>
    </row>
    <row r="141" spans="41:47" ht="12.75">
      <c r="AO141"/>
      <c r="AP141"/>
      <c r="AQ141"/>
      <c r="AR141"/>
      <c r="AS141"/>
      <c r="AT141"/>
      <c r="AU141"/>
    </row>
    <row r="142" spans="41:47" ht="12.75">
      <c r="AO142"/>
      <c r="AP142"/>
      <c r="AQ142"/>
      <c r="AR142"/>
      <c r="AS142"/>
      <c r="AT142"/>
      <c r="AU142"/>
    </row>
    <row r="143" spans="41:47" ht="12.75">
      <c r="AO143"/>
      <c r="AP143"/>
      <c r="AQ143"/>
      <c r="AR143"/>
      <c r="AS143"/>
      <c r="AT143"/>
      <c r="AU143"/>
    </row>
    <row r="144" spans="41:47" ht="12.75">
      <c r="AO144"/>
      <c r="AP144"/>
      <c r="AQ144"/>
      <c r="AR144"/>
      <c r="AS144"/>
      <c r="AT144"/>
      <c r="AU144"/>
    </row>
    <row r="145" spans="41:47" ht="12.75">
      <c r="AO145"/>
      <c r="AP145"/>
      <c r="AQ145"/>
      <c r="AR145"/>
      <c r="AS145"/>
      <c r="AT145"/>
      <c r="AU145"/>
    </row>
    <row r="146" spans="41:47" ht="12.75">
      <c r="AO146"/>
      <c r="AP146"/>
      <c r="AQ146"/>
      <c r="AR146"/>
      <c r="AS146"/>
      <c r="AT146"/>
      <c r="AU146"/>
    </row>
    <row r="147" spans="41:47" ht="12.75">
      <c r="AO147"/>
      <c r="AP147"/>
      <c r="AQ147"/>
      <c r="AR147"/>
      <c r="AS147"/>
      <c r="AT147"/>
      <c r="AU147"/>
    </row>
    <row r="148" spans="41:47" ht="12.75">
      <c r="AO148"/>
      <c r="AP148"/>
      <c r="AQ148"/>
      <c r="AR148"/>
      <c r="AS148"/>
      <c r="AT148"/>
      <c r="AU148"/>
    </row>
    <row r="149" spans="41:47" ht="12.75">
      <c r="AO149"/>
      <c r="AP149"/>
      <c r="AQ149"/>
      <c r="AR149"/>
      <c r="AS149"/>
      <c r="AT149"/>
      <c r="AU149"/>
    </row>
    <row r="150" spans="41:47" ht="12.75">
      <c r="AO150"/>
      <c r="AP150"/>
      <c r="AQ150"/>
      <c r="AR150"/>
      <c r="AS150"/>
      <c r="AT150"/>
      <c r="AU150"/>
    </row>
    <row r="151" spans="41:47" ht="12.75">
      <c r="AO151"/>
      <c r="AP151"/>
      <c r="AQ151"/>
      <c r="AR151"/>
      <c r="AS151"/>
      <c r="AT151"/>
      <c r="AU151"/>
    </row>
    <row r="152" spans="41:47" ht="12.75">
      <c r="AO152"/>
      <c r="AP152"/>
      <c r="AQ152"/>
      <c r="AR152"/>
      <c r="AS152"/>
      <c r="AT152"/>
      <c r="AU152"/>
    </row>
    <row r="153" spans="41:47" ht="12.75">
      <c r="AO153"/>
      <c r="AP153"/>
      <c r="AQ153"/>
      <c r="AR153"/>
      <c r="AS153"/>
      <c r="AT153"/>
      <c r="AU153"/>
    </row>
    <row r="154" spans="41:47" ht="12.75">
      <c r="AO154"/>
      <c r="AP154"/>
      <c r="AQ154"/>
      <c r="AR154"/>
      <c r="AS154"/>
      <c r="AT154"/>
      <c r="AU154"/>
    </row>
    <row r="155" spans="41:47" ht="12.75">
      <c r="AO155"/>
      <c r="AP155"/>
      <c r="AQ155"/>
      <c r="AR155"/>
      <c r="AS155"/>
      <c r="AT155"/>
      <c r="AU155"/>
    </row>
    <row r="156" spans="41:47" ht="12.75">
      <c r="AO156"/>
      <c r="AP156"/>
      <c r="AQ156"/>
      <c r="AR156"/>
      <c r="AS156"/>
      <c r="AT156"/>
      <c r="AU156"/>
    </row>
    <row r="157" spans="41:47" ht="12.75">
      <c r="AO157"/>
      <c r="AP157"/>
      <c r="AQ157"/>
      <c r="AR157"/>
      <c r="AS157"/>
      <c r="AT157"/>
      <c r="AU157"/>
    </row>
    <row r="158" spans="41:47" ht="12.75">
      <c r="AO158"/>
      <c r="AP158"/>
      <c r="AQ158"/>
      <c r="AR158"/>
      <c r="AS158"/>
      <c r="AT158"/>
      <c r="AU158"/>
    </row>
    <row r="159" spans="41:47" ht="12.75">
      <c r="AO159"/>
      <c r="AP159"/>
      <c r="AQ159"/>
      <c r="AR159"/>
      <c r="AS159"/>
      <c r="AT159"/>
      <c r="AU159"/>
    </row>
    <row r="160" spans="41:47" ht="12.75">
      <c r="AO160"/>
      <c r="AP160"/>
      <c r="AQ160"/>
      <c r="AR160"/>
      <c r="AS160"/>
      <c r="AT160"/>
      <c r="AU160"/>
    </row>
    <row r="161" spans="41:47" ht="12.75">
      <c r="AO161"/>
      <c r="AP161"/>
      <c r="AQ161"/>
      <c r="AR161"/>
      <c r="AS161"/>
      <c r="AT161"/>
      <c r="AU161"/>
    </row>
    <row r="162" spans="41:47" ht="12.75">
      <c r="AO162"/>
      <c r="AP162"/>
      <c r="AQ162"/>
      <c r="AR162"/>
      <c r="AS162"/>
      <c r="AT162"/>
      <c r="AU162"/>
    </row>
    <row r="163" spans="41:47" ht="12.75">
      <c r="AO163"/>
      <c r="AP163"/>
      <c r="AQ163"/>
      <c r="AR163"/>
      <c r="AS163"/>
      <c r="AT163"/>
      <c r="AU163"/>
    </row>
    <row r="164" spans="41:47" ht="12.75">
      <c r="AO164"/>
      <c r="AP164"/>
      <c r="AQ164"/>
      <c r="AR164"/>
      <c r="AS164"/>
      <c r="AT164"/>
      <c r="AU164"/>
    </row>
    <row r="165" spans="41:47" ht="12.75">
      <c r="AO165"/>
      <c r="AP165"/>
      <c r="AQ165"/>
      <c r="AR165"/>
      <c r="AS165"/>
      <c r="AT165"/>
      <c r="AU165"/>
    </row>
    <row r="166" spans="41:47" ht="12.75">
      <c r="AO166"/>
      <c r="AP166"/>
      <c r="AQ166"/>
      <c r="AR166"/>
      <c r="AS166"/>
      <c r="AT166"/>
      <c r="AU166"/>
    </row>
    <row r="167" spans="41:47" ht="12.75">
      <c r="AO167"/>
      <c r="AP167"/>
      <c r="AQ167"/>
      <c r="AR167"/>
      <c r="AS167"/>
      <c r="AT167"/>
      <c r="AU167"/>
    </row>
    <row r="168" spans="41:47" ht="12.75">
      <c r="AO168"/>
      <c r="AP168"/>
      <c r="AQ168"/>
      <c r="AR168"/>
      <c r="AS168"/>
      <c r="AT168"/>
      <c r="AU168"/>
    </row>
    <row r="169" spans="41:47" ht="12.75">
      <c r="AO169"/>
      <c r="AP169"/>
      <c r="AQ169"/>
      <c r="AR169"/>
      <c r="AS169"/>
      <c r="AT169"/>
      <c r="AU169"/>
    </row>
    <row r="170" spans="41:47" ht="12.75">
      <c r="AO170"/>
      <c r="AP170"/>
      <c r="AQ170"/>
      <c r="AR170"/>
      <c r="AS170"/>
      <c r="AT170"/>
      <c r="AU170"/>
    </row>
    <row r="171" spans="41:47" ht="12.75">
      <c r="AO171"/>
      <c r="AP171"/>
      <c r="AQ171"/>
      <c r="AR171"/>
      <c r="AS171"/>
      <c r="AT171"/>
      <c r="AU171"/>
    </row>
    <row r="172" spans="41:47" ht="12.75">
      <c r="AO172"/>
      <c r="AP172"/>
      <c r="AQ172"/>
      <c r="AR172"/>
      <c r="AS172"/>
      <c r="AT172"/>
      <c r="AU172"/>
    </row>
    <row r="173" spans="41:47" ht="12.75">
      <c r="AO173"/>
      <c r="AP173"/>
      <c r="AQ173"/>
      <c r="AR173"/>
      <c r="AS173"/>
      <c r="AT173"/>
      <c r="AU173"/>
    </row>
    <row r="174" spans="41:47" ht="12.75">
      <c r="AO174"/>
      <c r="AP174"/>
      <c r="AQ174"/>
      <c r="AR174"/>
      <c r="AS174"/>
      <c r="AT174"/>
      <c r="AU174"/>
    </row>
    <row r="175" spans="41:47" ht="12.75">
      <c r="AO175"/>
      <c r="AP175"/>
      <c r="AQ175"/>
      <c r="AR175"/>
      <c r="AS175"/>
      <c r="AT175"/>
      <c r="AU175"/>
    </row>
    <row r="176" spans="41:47" ht="12.75">
      <c r="AO176"/>
      <c r="AP176"/>
      <c r="AQ176"/>
      <c r="AR176"/>
      <c r="AS176"/>
      <c r="AT176"/>
      <c r="AU176"/>
    </row>
    <row r="177" spans="41:47" ht="12.75">
      <c r="AO177"/>
      <c r="AP177"/>
      <c r="AQ177"/>
      <c r="AR177"/>
      <c r="AS177"/>
      <c r="AT177"/>
      <c r="AU177"/>
    </row>
    <row r="178" spans="41:47" ht="12.75">
      <c r="AO178"/>
      <c r="AP178"/>
      <c r="AQ178"/>
      <c r="AR178"/>
      <c r="AS178"/>
      <c r="AT178"/>
      <c r="AU178"/>
    </row>
    <row r="179" spans="41:47" ht="12.75">
      <c r="AO179"/>
      <c r="AP179"/>
      <c r="AQ179"/>
      <c r="AR179"/>
      <c r="AS179"/>
      <c r="AT179"/>
      <c r="AU179"/>
    </row>
    <row r="180" spans="41:47" ht="12.75">
      <c r="AO180"/>
      <c r="AP180"/>
      <c r="AQ180"/>
      <c r="AR180"/>
      <c r="AS180"/>
      <c r="AT180"/>
      <c r="AU180"/>
    </row>
    <row r="181" spans="41:47" ht="12.75">
      <c r="AO181"/>
      <c r="AP181"/>
      <c r="AQ181"/>
      <c r="AR181"/>
      <c r="AS181"/>
      <c r="AT181"/>
      <c r="AU181"/>
    </row>
    <row r="182" spans="41:47" ht="12.75">
      <c r="AO182"/>
      <c r="AP182"/>
      <c r="AQ182"/>
      <c r="AR182"/>
      <c r="AS182"/>
      <c r="AT182"/>
      <c r="AU182"/>
    </row>
    <row r="183" spans="41:47" ht="12.75">
      <c r="AO183"/>
      <c r="AP183"/>
      <c r="AQ183"/>
      <c r="AR183"/>
      <c r="AS183"/>
      <c r="AT183"/>
      <c r="AU183"/>
    </row>
    <row r="184" spans="41:47" ht="12.75">
      <c r="AO184"/>
      <c r="AP184"/>
      <c r="AQ184"/>
      <c r="AR184"/>
      <c r="AS184"/>
      <c r="AT184"/>
      <c r="AU184"/>
    </row>
    <row r="185" spans="41:47" ht="12.75">
      <c r="AO185"/>
      <c r="AP185"/>
      <c r="AQ185"/>
      <c r="AR185"/>
      <c r="AS185"/>
      <c r="AT185"/>
      <c r="AU185"/>
    </row>
    <row r="186" spans="41:47" ht="12.75">
      <c r="AO186"/>
      <c r="AP186"/>
      <c r="AQ186"/>
      <c r="AR186"/>
      <c r="AS186"/>
      <c r="AT186"/>
      <c r="AU186"/>
    </row>
    <row r="187" spans="41:47" ht="12.75">
      <c r="AO187"/>
      <c r="AP187"/>
      <c r="AQ187"/>
      <c r="AR187"/>
      <c r="AS187"/>
      <c r="AT187"/>
      <c r="AU187"/>
    </row>
    <row r="188" spans="41:47" ht="12.75">
      <c r="AO188"/>
      <c r="AP188"/>
      <c r="AQ188"/>
      <c r="AR188"/>
      <c r="AS188"/>
      <c r="AT188"/>
      <c r="AU188"/>
    </row>
    <row r="189" spans="41:47" ht="12.75">
      <c r="AO189"/>
      <c r="AP189"/>
      <c r="AQ189"/>
      <c r="AR189"/>
      <c r="AS189"/>
      <c r="AT189"/>
      <c r="AU189"/>
    </row>
    <row r="190" spans="41:47" ht="12.75">
      <c r="AO190"/>
      <c r="AP190"/>
      <c r="AQ190"/>
      <c r="AR190"/>
      <c r="AS190"/>
      <c r="AT190"/>
      <c r="AU190"/>
    </row>
    <row r="191" spans="41:47" ht="12.75">
      <c r="AO191"/>
      <c r="AP191"/>
      <c r="AQ191"/>
      <c r="AR191"/>
      <c r="AS191"/>
      <c r="AT191"/>
      <c r="AU191"/>
    </row>
    <row r="192" spans="41:47" ht="12.75">
      <c r="AO192"/>
      <c r="AP192"/>
      <c r="AQ192"/>
      <c r="AR192"/>
      <c r="AS192"/>
      <c r="AT192"/>
      <c r="AU192"/>
    </row>
    <row r="193" spans="41:47" ht="12.75">
      <c r="AO193"/>
      <c r="AP193"/>
      <c r="AQ193"/>
      <c r="AR193"/>
      <c r="AS193"/>
      <c r="AT193"/>
      <c r="AU193"/>
    </row>
    <row r="194" spans="41:47" ht="12.75">
      <c r="AO194"/>
      <c r="AP194"/>
      <c r="AQ194"/>
      <c r="AR194"/>
      <c r="AS194"/>
      <c r="AT194"/>
      <c r="AU194"/>
    </row>
    <row r="195" spans="41:47" ht="12.75">
      <c r="AO195"/>
      <c r="AP195"/>
      <c r="AQ195"/>
      <c r="AR195"/>
      <c r="AS195"/>
      <c r="AT195"/>
      <c r="AU195"/>
    </row>
    <row r="196" spans="41:47" ht="12.75">
      <c r="AO196"/>
      <c r="AP196"/>
      <c r="AQ196"/>
      <c r="AR196"/>
      <c r="AS196"/>
      <c r="AT196"/>
      <c r="AU196"/>
    </row>
    <row r="197" spans="41:47" ht="12.75">
      <c r="AO197"/>
      <c r="AP197"/>
      <c r="AQ197"/>
      <c r="AR197"/>
      <c r="AS197"/>
      <c r="AT197"/>
      <c r="AU197"/>
    </row>
    <row r="198" spans="41:47" ht="12.75">
      <c r="AO198"/>
      <c r="AP198"/>
      <c r="AQ198"/>
      <c r="AR198"/>
      <c r="AS198"/>
      <c r="AT198"/>
      <c r="AU198"/>
    </row>
    <row r="199" spans="41:47" ht="12.75">
      <c r="AO199"/>
      <c r="AP199"/>
      <c r="AQ199"/>
      <c r="AR199"/>
      <c r="AS199"/>
      <c r="AT199"/>
      <c r="AU199"/>
    </row>
    <row r="200" spans="41:47" ht="12.75">
      <c r="AO200"/>
      <c r="AP200"/>
      <c r="AQ200"/>
      <c r="AR200"/>
      <c r="AS200"/>
      <c r="AT200"/>
      <c r="AU200"/>
    </row>
    <row r="201" spans="41:47" ht="12.75">
      <c r="AO201"/>
      <c r="AP201"/>
      <c r="AQ201"/>
      <c r="AR201"/>
      <c r="AS201"/>
      <c r="AT201"/>
      <c r="AU201"/>
    </row>
    <row r="202" spans="41:47" ht="12.75">
      <c r="AO202"/>
      <c r="AP202"/>
      <c r="AQ202"/>
      <c r="AR202"/>
      <c r="AS202"/>
      <c r="AT202"/>
      <c r="AU202"/>
    </row>
    <row r="203" spans="41:47" ht="12.75">
      <c r="AO203"/>
      <c r="AP203"/>
      <c r="AQ203"/>
      <c r="AR203"/>
      <c r="AS203"/>
      <c r="AT203"/>
      <c r="AU203"/>
    </row>
    <row r="204" spans="41:47" ht="12.75">
      <c r="AO204"/>
      <c r="AP204"/>
      <c r="AQ204"/>
      <c r="AR204"/>
      <c r="AS204"/>
      <c r="AT204"/>
      <c r="AU204"/>
    </row>
    <row r="205" spans="41:47" ht="12.75">
      <c r="AO205"/>
      <c r="AP205"/>
      <c r="AQ205"/>
      <c r="AR205"/>
      <c r="AS205"/>
      <c r="AT205"/>
      <c r="AU205"/>
    </row>
    <row r="206" spans="41:47" ht="12.75">
      <c r="AO206"/>
      <c r="AP206"/>
      <c r="AQ206"/>
      <c r="AR206"/>
      <c r="AS206"/>
      <c r="AT206"/>
      <c r="AU206"/>
    </row>
    <row r="207" spans="41:47" ht="12.75">
      <c r="AO207"/>
      <c r="AP207"/>
      <c r="AQ207"/>
      <c r="AR207"/>
      <c r="AS207"/>
      <c r="AT207"/>
      <c r="AU207"/>
    </row>
    <row r="208" spans="41:47" ht="12.75">
      <c r="AO208"/>
      <c r="AP208"/>
      <c r="AQ208"/>
      <c r="AR208"/>
      <c r="AS208"/>
      <c r="AT208"/>
      <c r="AU208"/>
    </row>
    <row r="209" spans="41:47" ht="12.75">
      <c r="AO209"/>
      <c r="AP209"/>
      <c r="AQ209"/>
      <c r="AR209"/>
      <c r="AS209"/>
      <c r="AT209"/>
      <c r="AU209"/>
    </row>
    <row r="210" spans="41:47" ht="12.75">
      <c r="AO210"/>
      <c r="AP210"/>
      <c r="AQ210"/>
      <c r="AR210"/>
      <c r="AS210"/>
      <c r="AT210"/>
      <c r="AU210"/>
    </row>
    <row r="211" spans="41:47" ht="12.75">
      <c r="AO211"/>
      <c r="AP211"/>
      <c r="AQ211"/>
      <c r="AR211"/>
      <c r="AS211"/>
      <c r="AT211"/>
      <c r="AU211"/>
    </row>
    <row r="212" spans="41:47" ht="12.75">
      <c r="AO212"/>
      <c r="AP212"/>
      <c r="AQ212"/>
      <c r="AR212"/>
      <c r="AS212"/>
      <c r="AT212"/>
      <c r="AU212"/>
    </row>
    <row r="213" spans="41:47" ht="12.75">
      <c r="AO213"/>
      <c r="AP213"/>
      <c r="AQ213"/>
      <c r="AR213"/>
      <c r="AS213"/>
      <c r="AT213"/>
      <c r="AU213"/>
    </row>
    <row r="214" spans="41:47" ht="12.75">
      <c r="AO214"/>
      <c r="AP214"/>
      <c r="AQ214"/>
      <c r="AR214"/>
      <c r="AS214"/>
      <c r="AT214"/>
      <c r="AU214"/>
    </row>
    <row r="215" spans="41:47" ht="12.75">
      <c r="AO215"/>
      <c r="AP215"/>
      <c r="AQ215"/>
      <c r="AR215"/>
      <c r="AS215"/>
      <c r="AT215"/>
      <c r="AU215"/>
    </row>
    <row r="216" spans="41:47" ht="12.75">
      <c r="AO216"/>
      <c r="AP216"/>
      <c r="AQ216"/>
      <c r="AR216"/>
      <c r="AS216"/>
      <c r="AT216"/>
      <c r="AU216"/>
    </row>
    <row r="217" spans="41:47" ht="12.75">
      <c r="AO217"/>
      <c r="AP217"/>
      <c r="AQ217"/>
      <c r="AR217"/>
      <c r="AS217"/>
      <c r="AT217"/>
      <c r="AU217"/>
    </row>
    <row r="218" spans="41:47" ht="12.75">
      <c r="AO218"/>
      <c r="AP218"/>
      <c r="AQ218"/>
      <c r="AR218"/>
      <c r="AS218"/>
      <c r="AT218"/>
      <c r="AU218"/>
    </row>
    <row r="219" spans="41:47" ht="12.75">
      <c r="AO219"/>
      <c r="AP219"/>
      <c r="AQ219"/>
      <c r="AR219"/>
      <c r="AS219"/>
      <c r="AT219"/>
      <c r="AU219"/>
    </row>
    <row r="220" spans="41:47" ht="12.75">
      <c r="AO220"/>
      <c r="AP220"/>
      <c r="AQ220"/>
      <c r="AR220"/>
      <c r="AS220"/>
      <c r="AT220"/>
      <c r="AU220"/>
    </row>
    <row r="221" spans="41:47" ht="12.75">
      <c r="AO221"/>
      <c r="AP221"/>
      <c r="AQ221"/>
      <c r="AR221"/>
      <c r="AS221"/>
      <c r="AT221"/>
      <c r="AU221"/>
    </row>
    <row r="222" spans="41:47" ht="12.75">
      <c r="AO222"/>
      <c r="AP222"/>
      <c r="AQ222"/>
      <c r="AR222"/>
      <c r="AS222"/>
      <c r="AT222"/>
      <c r="AU222"/>
    </row>
    <row r="223" spans="41:47" ht="12.75">
      <c r="AO223"/>
      <c r="AP223"/>
      <c r="AQ223"/>
      <c r="AR223"/>
      <c r="AS223"/>
      <c r="AT223"/>
      <c r="AU223"/>
    </row>
    <row r="224" spans="41:47" ht="12.75">
      <c r="AO224"/>
      <c r="AP224"/>
      <c r="AQ224"/>
      <c r="AR224"/>
      <c r="AS224"/>
      <c r="AT224"/>
      <c r="AU224"/>
    </row>
    <row r="225" spans="41:47" ht="12.75">
      <c r="AO225"/>
      <c r="AP225"/>
      <c r="AQ225"/>
      <c r="AR225"/>
      <c r="AS225"/>
      <c r="AT225"/>
      <c r="AU225"/>
    </row>
    <row r="226" spans="41:47" ht="12.75">
      <c r="AO226"/>
      <c r="AP226"/>
      <c r="AQ226"/>
      <c r="AR226"/>
      <c r="AS226"/>
      <c r="AT226"/>
      <c r="AU226"/>
    </row>
    <row r="227" spans="41:47" ht="12.75">
      <c r="AO227"/>
      <c r="AP227"/>
      <c r="AQ227"/>
      <c r="AR227"/>
      <c r="AS227"/>
      <c r="AT227"/>
      <c r="AU227"/>
    </row>
    <row r="228" spans="41:47" ht="12.75">
      <c r="AO228"/>
      <c r="AP228"/>
      <c r="AQ228"/>
      <c r="AR228"/>
      <c r="AS228"/>
      <c r="AT228"/>
      <c r="AU228"/>
    </row>
    <row r="229" spans="41:47" ht="12.75">
      <c r="AO229"/>
      <c r="AP229"/>
      <c r="AQ229"/>
      <c r="AR229"/>
      <c r="AS229"/>
      <c r="AT229"/>
      <c r="AU229"/>
    </row>
    <row r="230" spans="41:47" ht="12.75">
      <c r="AO230"/>
      <c r="AP230"/>
      <c r="AQ230"/>
      <c r="AR230"/>
      <c r="AS230"/>
      <c r="AT230"/>
      <c r="AU230"/>
    </row>
    <row r="231" spans="41:47" ht="12.75">
      <c r="AO231"/>
      <c r="AP231"/>
      <c r="AQ231"/>
      <c r="AR231"/>
      <c r="AS231"/>
      <c r="AT231"/>
      <c r="AU231"/>
    </row>
    <row r="232" spans="41:47" ht="12.75">
      <c r="AO232"/>
      <c r="AP232"/>
      <c r="AQ232"/>
      <c r="AR232"/>
      <c r="AS232"/>
      <c r="AT232"/>
      <c r="AU232"/>
    </row>
    <row r="233" spans="41:47" ht="12.75">
      <c r="AO233"/>
      <c r="AP233"/>
      <c r="AQ233"/>
      <c r="AR233"/>
      <c r="AS233"/>
      <c r="AT233"/>
      <c r="AU233"/>
    </row>
    <row r="234" spans="41:47" ht="12.75">
      <c r="AO234"/>
      <c r="AP234"/>
      <c r="AQ234"/>
      <c r="AR234"/>
      <c r="AS234"/>
      <c r="AT234"/>
      <c r="AU234"/>
    </row>
    <row r="235" spans="41:47" ht="12.75">
      <c r="AO235"/>
      <c r="AP235"/>
      <c r="AQ235"/>
      <c r="AR235"/>
      <c r="AS235"/>
      <c r="AT235"/>
      <c r="AU235"/>
    </row>
    <row r="236" spans="41:47" ht="12.75">
      <c r="AO236"/>
      <c r="AP236"/>
      <c r="AQ236"/>
      <c r="AR236"/>
      <c r="AS236"/>
      <c r="AT236"/>
      <c r="AU236"/>
    </row>
    <row r="237" spans="41:47" ht="12.75">
      <c r="AO237"/>
      <c r="AP237"/>
      <c r="AQ237"/>
      <c r="AR237"/>
      <c r="AS237"/>
      <c r="AT237"/>
      <c r="AU237"/>
    </row>
    <row r="238" spans="41:47" ht="12.75">
      <c r="AO238"/>
      <c r="AP238"/>
      <c r="AQ238"/>
      <c r="AR238"/>
      <c r="AS238"/>
      <c r="AT238"/>
      <c r="AU238"/>
    </row>
    <row r="239" spans="41:47" ht="12.75">
      <c r="AO239"/>
      <c r="AP239"/>
      <c r="AQ239"/>
      <c r="AR239"/>
      <c r="AS239"/>
      <c r="AT239"/>
      <c r="AU239"/>
    </row>
    <row r="240" spans="41:47" ht="12.75">
      <c r="AO240"/>
      <c r="AP240"/>
      <c r="AQ240"/>
      <c r="AR240"/>
      <c r="AS240"/>
      <c r="AT240"/>
      <c r="AU240"/>
    </row>
    <row r="241" spans="41:47" ht="12.75">
      <c r="AO241"/>
      <c r="AP241"/>
      <c r="AQ241"/>
      <c r="AR241"/>
      <c r="AS241"/>
      <c r="AT241"/>
      <c r="AU241"/>
    </row>
    <row r="242" spans="41:47" ht="12.75">
      <c r="AO242"/>
      <c r="AP242"/>
      <c r="AQ242"/>
      <c r="AR242"/>
      <c r="AS242"/>
      <c r="AT242"/>
      <c r="AU242"/>
    </row>
    <row r="243" spans="41:47" ht="12.75">
      <c r="AO243"/>
      <c r="AP243"/>
      <c r="AQ243"/>
      <c r="AR243"/>
      <c r="AS243"/>
      <c r="AT243"/>
      <c r="AU243"/>
    </row>
    <row r="244" spans="41:47" ht="12.75">
      <c r="AO244"/>
      <c r="AP244"/>
      <c r="AQ244"/>
      <c r="AR244"/>
      <c r="AS244"/>
      <c r="AT244"/>
      <c r="AU244"/>
    </row>
    <row r="245" spans="41:47" ht="12.75">
      <c r="AO245"/>
      <c r="AP245"/>
      <c r="AQ245"/>
      <c r="AR245"/>
      <c r="AS245"/>
      <c r="AT245"/>
      <c r="AU245"/>
    </row>
    <row r="246" spans="41:47" ht="12.75">
      <c r="AO246"/>
      <c r="AP246"/>
      <c r="AQ246"/>
      <c r="AR246"/>
      <c r="AS246"/>
      <c r="AT246"/>
      <c r="AU246"/>
    </row>
    <row r="247" spans="41:47" ht="12.75">
      <c r="AO247"/>
      <c r="AP247"/>
      <c r="AQ247"/>
      <c r="AR247"/>
      <c r="AS247"/>
      <c r="AT247"/>
      <c r="AU247"/>
    </row>
    <row r="248" spans="41:47" ht="12.75">
      <c r="AO248"/>
      <c r="AP248"/>
      <c r="AQ248"/>
      <c r="AR248"/>
      <c r="AS248"/>
      <c r="AT248"/>
      <c r="AU248"/>
    </row>
    <row r="249" spans="41:47" ht="12.75">
      <c r="AO249"/>
      <c r="AP249"/>
      <c r="AQ249"/>
      <c r="AR249"/>
      <c r="AS249"/>
      <c r="AT249"/>
      <c r="AU249"/>
    </row>
    <row r="250" spans="41:47" ht="12.75">
      <c r="AO250"/>
      <c r="AP250"/>
      <c r="AQ250"/>
      <c r="AR250"/>
      <c r="AS250"/>
      <c r="AT250"/>
      <c r="AU250"/>
    </row>
    <row r="251" spans="41:47" ht="12.75">
      <c r="AO251"/>
      <c r="AP251"/>
      <c r="AQ251"/>
      <c r="AR251"/>
      <c r="AS251"/>
      <c r="AT251"/>
      <c r="AU251"/>
    </row>
    <row r="252" spans="41:47" ht="12.75">
      <c r="AO252"/>
      <c r="AP252"/>
      <c r="AQ252"/>
      <c r="AR252"/>
      <c r="AS252"/>
      <c r="AT252"/>
      <c r="AU252"/>
    </row>
    <row r="253" spans="41:47" ht="12.75">
      <c r="AO253"/>
      <c r="AP253"/>
      <c r="AQ253"/>
      <c r="AR253"/>
      <c r="AS253"/>
      <c r="AT253"/>
      <c r="AU253"/>
    </row>
    <row r="254" spans="41:47" ht="12.75">
      <c r="AO254"/>
      <c r="AP254"/>
      <c r="AQ254"/>
      <c r="AR254"/>
      <c r="AS254"/>
      <c r="AT254"/>
      <c r="AU254"/>
    </row>
    <row r="255" spans="41:47" ht="12.75">
      <c r="AO255"/>
      <c r="AP255"/>
      <c r="AQ255"/>
      <c r="AR255"/>
      <c r="AS255"/>
      <c r="AT255"/>
      <c r="AU255"/>
    </row>
    <row r="256" spans="41:47" ht="12.75">
      <c r="AO256"/>
      <c r="AP256"/>
      <c r="AQ256"/>
      <c r="AR256"/>
      <c r="AS256"/>
      <c r="AT256"/>
      <c r="AU256"/>
    </row>
    <row r="257" spans="41:47" ht="12.75">
      <c r="AO257"/>
      <c r="AP257"/>
      <c r="AQ257"/>
      <c r="AR257"/>
      <c r="AS257"/>
      <c r="AT257"/>
      <c r="AU257"/>
    </row>
    <row r="258" spans="41:47" ht="12.75">
      <c r="AO258"/>
      <c r="AP258"/>
      <c r="AQ258"/>
      <c r="AR258"/>
      <c r="AS258"/>
      <c r="AT258"/>
      <c r="AU258"/>
    </row>
    <row r="259" spans="41:47" ht="12.75">
      <c r="AO259"/>
      <c r="AP259"/>
      <c r="AQ259"/>
      <c r="AR259"/>
      <c r="AS259"/>
      <c r="AT259"/>
      <c r="AU259"/>
    </row>
    <row r="260" spans="41:47" ht="12.75">
      <c r="AO260"/>
      <c r="AP260"/>
      <c r="AQ260"/>
      <c r="AR260"/>
      <c r="AS260"/>
      <c r="AT260"/>
      <c r="AU260"/>
    </row>
    <row r="261" spans="41:47" ht="12.75">
      <c r="AO261"/>
      <c r="AP261"/>
      <c r="AQ261"/>
      <c r="AR261"/>
      <c r="AS261"/>
      <c r="AT261"/>
      <c r="AU261"/>
    </row>
    <row r="262" spans="41:47" ht="12.75">
      <c r="AO262"/>
      <c r="AP262"/>
      <c r="AQ262"/>
      <c r="AR262"/>
      <c r="AS262"/>
      <c r="AT262"/>
      <c r="AU262"/>
    </row>
    <row r="263" spans="41:47" ht="12.75">
      <c r="AO263"/>
      <c r="AP263"/>
      <c r="AQ263"/>
      <c r="AR263"/>
      <c r="AS263"/>
      <c r="AT263"/>
      <c r="AU263"/>
    </row>
    <row r="264" spans="41:47" ht="12.75">
      <c r="AO264"/>
      <c r="AP264"/>
      <c r="AQ264"/>
      <c r="AR264"/>
      <c r="AS264"/>
      <c r="AT264"/>
      <c r="AU264"/>
    </row>
    <row r="265" spans="41:47" ht="12.75">
      <c r="AO265"/>
      <c r="AP265"/>
      <c r="AQ265"/>
      <c r="AR265"/>
      <c r="AS265"/>
      <c r="AT265"/>
      <c r="AU265"/>
    </row>
    <row r="266" spans="41:47" ht="12.75">
      <c r="AO266"/>
      <c r="AP266"/>
      <c r="AQ266"/>
      <c r="AR266"/>
      <c r="AS266"/>
      <c r="AT266"/>
      <c r="AU266"/>
    </row>
    <row r="267" spans="41:47" ht="12.75">
      <c r="AO267"/>
      <c r="AP267"/>
      <c r="AQ267"/>
      <c r="AR267"/>
      <c r="AS267"/>
      <c r="AT267"/>
      <c r="AU267"/>
    </row>
    <row r="268" spans="41:47" ht="12.75">
      <c r="AO268"/>
      <c r="AP268"/>
      <c r="AQ268"/>
      <c r="AR268"/>
      <c r="AS268"/>
      <c r="AT268"/>
      <c r="AU268"/>
    </row>
    <row r="269" spans="41:47" ht="12.75">
      <c r="AO269"/>
      <c r="AP269"/>
      <c r="AQ269"/>
      <c r="AR269"/>
      <c r="AS269"/>
      <c r="AT269"/>
      <c r="AU269"/>
    </row>
    <row r="270" spans="41:47" ht="12.75">
      <c r="AO270"/>
      <c r="AP270"/>
      <c r="AQ270"/>
      <c r="AR270"/>
      <c r="AS270"/>
      <c r="AT270"/>
      <c r="AU270"/>
    </row>
    <row r="271" spans="41:47" ht="12.75">
      <c r="AO271"/>
      <c r="AP271"/>
      <c r="AQ271"/>
      <c r="AR271"/>
      <c r="AS271"/>
      <c r="AT271"/>
      <c r="AU271"/>
    </row>
    <row r="272" spans="41:47" ht="12.75">
      <c r="AO272"/>
      <c r="AP272"/>
      <c r="AQ272"/>
      <c r="AR272"/>
      <c r="AS272"/>
      <c r="AT272"/>
      <c r="AU272"/>
    </row>
    <row r="273" spans="41:47" ht="12.75">
      <c r="AO273"/>
      <c r="AP273"/>
      <c r="AQ273"/>
      <c r="AR273"/>
      <c r="AS273"/>
      <c r="AT273"/>
      <c r="AU273"/>
    </row>
    <row r="274" spans="41:47" ht="12.75">
      <c r="AO274"/>
      <c r="AP274"/>
      <c r="AQ274"/>
      <c r="AR274"/>
      <c r="AS274"/>
      <c r="AT274"/>
      <c r="AU274"/>
    </row>
    <row r="275" spans="41:47" ht="12.75">
      <c r="AO275"/>
      <c r="AP275"/>
      <c r="AQ275"/>
      <c r="AR275"/>
      <c r="AS275"/>
      <c r="AT275"/>
      <c r="AU275"/>
    </row>
    <row r="276" spans="41:47" ht="12.75">
      <c r="AO276"/>
      <c r="AP276"/>
      <c r="AQ276"/>
      <c r="AR276"/>
      <c r="AS276"/>
      <c r="AT276"/>
      <c r="AU276"/>
    </row>
    <row r="277" spans="41:47" ht="12.75">
      <c r="AO277"/>
      <c r="AP277"/>
      <c r="AQ277"/>
      <c r="AR277"/>
      <c r="AS277"/>
      <c r="AT277"/>
      <c r="AU277"/>
    </row>
    <row r="278" spans="41:47" ht="12.75">
      <c r="AO278"/>
      <c r="AP278"/>
      <c r="AQ278"/>
      <c r="AR278"/>
      <c r="AS278"/>
      <c r="AT278"/>
      <c r="AU278"/>
    </row>
    <row r="279" spans="41:47" ht="12.75">
      <c r="AO279"/>
      <c r="AP279"/>
      <c r="AQ279"/>
      <c r="AR279"/>
      <c r="AS279"/>
      <c r="AT279"/>
      <c r="AU279"/>
    </row>
    <row r="280" spans="41:47" ht="12.75">
      <c r="AO280"/>
      <c r="AP280"/>
      <c r="AQ280"/>
      <c r="AR280"/>
      <c r="AS280"/>
      <c r="AT280"/>
      <c r="AU280"/>
    </row>
    <row r="281" spans="41:47" ht="12.75">
      <c r="AO281"/>
      <c r="AP281"/>
      <c r="AQ281"/>
      <c r="AR281"/>
      <c r="AS281"/>
      <c r="AT281"/>
      <c r="AU281"/>
    </row>
    <row r="282" spans="41:47" ht="12.75">
      <c r="AO282"/>
      <c r="AP282"/>
      <c r="AQ282"/>
      <c r="AR282"/>
      <c r="AS282"/>
      <c r="AT282"/>
      <c r="AU282"/>
    </row>
    <row r="283" spans="41:47" ht="12.75">
      <c r="AO283"/>
      <c r="AP283"/>
      <c r="AQ283"/>
      <c r="AR283"/>
      <c r="AS283"/>
      <c r="AT283"/>
      <c r="AU283"/>
    </row>
    <row r="284" spans="41:47" ht="12.75">
      <c r="AO284"/>
      <c r="AP284"/>
      <c r="AQ284"/>
      <c r="AR284"/>
      <c r="AS284"/>
      <c r="AT284"/>
      <c r="AU284"/>
    </row>
    <row r="285" spans="41:47" ht="12.75">
      <c r="AO285"/>
      <c r="AP285"/>
      <c r="AQ285"/>
      <c r="AR285"/>
      <c r="AS285"/>
      <c r="AT285"/>
      <c r="AU285"/>
    </row>
    <row r="286" spans="41:47" ht="12.75">
      <c r="AO286"/>
      <c r="AP286"/>
      <c r="AQ286"/>
      <c r="AR286"/>
      <c r="AS286"/>
      <c r="AT286"/>
      <c r="AU286"/>
    </row>
    <row r="287" spans="41:47" ht="12.75">
      <c r="AO287"/>
      <c r="AP287"/>
      <c r="AQ287"/>
      <c r="AR287"/>
      <c r="AS287"/>
      <c r="AT287"/>
      <c r="AU287"/>
    </row>
    <row r="288" spans="41:47" ht="12.75">
      <c r="AO288"/>
      <c r="AP288"/>
      <c r="AQ288"/>
      <c r="AR288"/>
      <c r="AS288"/>
      <c r="AT288"/>
      <c r="AU288"/>
    </row>
    <row r="289" spans="41:47" ht="12.75">
      <c r="AO289"/>
      <c r="AP289"/>
      <c r="AQ289"/>
      <c r="AR289"/>
      <c r="AS289"/>
      <c r="AT289"/>
      <c r="AU289"/>
    </row>
    <row r="290" spans="41:47" ht="12.75">
      <c r="AO290"/>
      <c r="AP290"/>
      <c r="AQ290"/>
      <c r="AR290"/>
      <c r="AS290"/>
      <c r="AT290"/>
      <c r="AU290"/>
    </row>
    <row r="291" spans="41:47" ht="12.75">
      <c r="AO291"/>
      <c r="AP291"/>
      <c r="AQ291"/>
      <c r="AR291"/>
      <c r="AS291"/>
      <c r="AT291"/>
      <c r="AU291"/>
    </row>
    <row r="292" spans="41:47" ht="12.75">
      <c r="AO292"/>
      <c r="AP292"/>
      <c r="AQ292"/>
      <c r="AR292"/>
      <c r="AS292"/>
      <c r="AT292"/>
      <c r="AU292"/>
    </row>
    <row r="293" spans="41:47" ht="12.75">
      <c r="AO293"/>
      <c r="AP293"/>
      <c r="AQ293"/>
      <c r="AR293"/>
      <c r="AS293"/>
      <c r="AT293"/>
      <c r="AU293"/>
    </row>
    <row r="294" spans="41:47" ht="12.75">
      <c r="AO294"/>
      <c r="AP294"/>
      <c r="AQ294"/>
      <c r="AR294"/>
      <c r="AS294"/>
      <c r="AT294"/>
      <c r="AU294"/>
    </row>
    <row r="295" spans="41:47" ht="12.75">
      <c r="AO295"/>
      <c r="AP295"/>
      <c r="AQ295"/>
      <c r="AR295"/>
      <c r="AS295"/>
      <c r="AT295"/>
      <c r="AU295"/>
    </row>
    <row r="296" spans="41:47" ht="12.75">
      <c r="AO296"/>
      <c r="AP296"/>
      <c r="AQ296"/>
      <c r="AR296"/>
      <c r="AS296"/>
      <c r="AT296"/>
      <c r="AU296"/>
    </row>
    <row r="297" spans="41:47" ht="12.75">
      <c r="AO297"/>
      <c r="AP297"/>
      <c r="AQ297"/>
      <c r="AR297"/>
      <c r="AS297"/>
      <c r="AT297"/>
      <c r="AU297"/>
    </row>
    <row r="298" spans="41:47" ht="12.75">
      <c r="AO298"/>
      <c r="AP298"/>
      <c r="AQ298"/>
      <c r="AR298"/>
      <c r="AS298"/>
      <c r="AT298"/>
      <c r="AU298"/>
    </row>
    <row r="299" spans="41:47" ht="12.75">
      <c r="AO299"/>
      <c r="AP299"/>
      <c r="AQ299"/>
      <c r="AR299"/>
      <c r="AS299"/>
      <c r="AT299"/>
      <c r="AU299"/>
    </row>
    <row r="300" spans="41:47" ht="12.75">
      <c r="AO300"/>
      <c r="AP300"/>
      <c r="AQ300"/>
      <c r="AR300"/>
      <c r="AS300"/>
      <c r="AT300"/>
      <c r="AU300"/>
    </row>
    <row r="301" spans="41:47" ht="12.75">
      <c r="AO301"/>
      <c r="AP301"/>
      <c r="AQ301"/>
      <c r="AR301"/>
      <c r="AS301"/>
      <c r="AT301"/>
      <c r="AU301"/>
    </row>
    <row r="302" spans="41:47" ht="12.75">
      <c r="AO302"/>
      <c r="AP302"/>
      <c r="AQ302"/>
      <c r="AR302"/>
      <c r="AS302"/>
      <c r="AT302"/>
      <c r="AU302"/>
    </row>
    <row r="303" spans="41:47" ht="12.75">
      <c r="AO303"/>
      <c r="AP303"/>
      <c r="AQ303"/>
      <c r="AR303"/>
      <c r="AS303"/>
      <c r="AT303"/>
      <c r="AU303"/>
    </row>
    <row r="304" spans="41:47" ht="12.75">
      <c r="AO304"/>
      <c r="AP304"/>
      <c r="AQ304"/>
      <c r="AR304"/>
      <c r="AS304"/>
      <c r="AT304"/>
      <c r="AU304"/>
    </row>
    <row r="305" spans="41:47" ht="12.75">
      <c r="AO305"/>
      <c r="AP305"/>
      <c r="AQ305"/>
      <c r="AR305"/>
      <c r="AS305"/>
      <c r="AT305"/>
      <c r="AU305"/>
    </row>
    <row r="306" spans="41:47" ht="12.75">
      <c r="AO306"/>
      <c r="AP306"/>
      <c r="AQ306"/>
      <c r="AR306"/>
      <c r="AS306"/>
      <c r="AT306"/>
      <c r="AU306"/>
    </row>
    <row r="307" spans="41:47" ht="12.75">
      <c r="AO307"/>
      <c r="AP307"/>
      <c r="AQ307"/>
      <c r="AR307"/>
      <c r="AS307"/>
      <c r="AT307"/>
      <c r="AU307"/>
    </row>
    <row r="308" spans="41:47" ht="12.75">
      <c r="AO308"/>
      <c r="AP308"/>
      <c r="AQ308"/>
      <c r="AR308"/>
      <c r="AS308"/>
      <c r="AT308"/>
      <c r="AU308"/>
    </row>
    <row r="309" spans="41:47" ht="12.75">
      <c r="AO309"/>
      <c r="AP309"/>
      <c r="AQ309"/>
      <c r="AR309"/>
      <c r="AS309"/>
      <c r="AT309"/>
      <c r="AU309"/>
    </row>
    <row r="310" spans="41:47" ht="12.75">
      <c r="AO310"/>
      <c r="AP310"/>
      <c r="AQ310"/>
      <c r="AR310"/>
      <c r="AS310"/>
      <c r="AT310"/>
      <c r="AU310"/>
    </row>
    <row r="311" spans="41:47" ht="12.75">
      <c r="AO311"/>
      <c r="AP311"/>
      <c r="AQ311"/>
      <c r="AR311"/>
      <c r="AS311"/>
      <c r="AT311"/>
      <c r="AU311"/>
    </row>
    <row r="312" spans="41:47" ht="12.75">
      <c r="AO312"/>
      <c r="AP312"/>
      <c r="AQ312"/>
      <c r="AR312"/>
      <c r="AS312"/>
      <c r="AT312"/>
      <c r="AU312"/>
    </row>
    <row r="313" spans="41:47" ht="12.75">
      <c r="AO313"/>
      <c r="AP313"/>
      <c r="AQ313"/>
      <c r="AR313"/>
      <c r="AS313"/>
      <c r="AT313"/>
      <c r="AU313"/>
    </row>
    <row r="314" spans="41:47" ht="12.75">
      <c r="AO314"/>
      <c r="AP314"/>
      <c r="AQ314"/>
      <c r="AR314"/>
      <c r="AS314"/>
      <c r="AT314"/>
      <c r="AU314"/>
    </row>
    <row r="315" spans="41:47" ht="12.75">
      <c r="AO315"/>
      <c r="AP315"/>
      <c r="AQ315"/>
      <c r="AR315"/>
      <c r="AS315"/>
      <c r="AT315"/>
      <c r="AU315"/>
    </row>
    <row r="316" spans="41:47" ht="12.75">
      <c r="AO316"/>
      <c r="AP316"/>
      <c r="AQ316"/>
      <c r="AR316"/>
      <c r="AS316"/>
      <c r="AT316"/>
      <c r="AU316"/>
    </row>
    <row r="317" spans="41:47" ht="12.75">
      <c r="AO317"/>
      <c r="AP317"/>
      <c r="AQ317"/>
      <c r="AR317"/>
      <c r="AS317"/>
      <c r="AT317"/>
      <c r="AU317"/>
    </row>
    <row r="318" spans="41:47" ht="12.75">
      <c r="AO318"/>
      <c r="AP318"/>
      <c r="AQ318"/>
      <c r="AR318"/>
      <c r="AS318"/>
      <c r="AT318"/>
      <c r="AU318"/>
    </row>
    <row r="319" spans="41:47" ht="12.75">
      <c r="AO319"/>
      <c r="AP319"/>
      <c r="AQ319"/>
      <c r="AR319"/>
      <c r="AS319"/>
      <c r="AT319"/>
      <c r="AU319"/>
    </row>
    <row r="320" spans="41:47" ht="12.75">
      <c r="AO320"/>
      <c r="AP320"/>
      <c r="AQ320"/>
      <c r="AR320"/>
      <c r="AS320"/>
      <c r="AT320"/>
      <c r="AU320"/>
    </row>
    <row r="321" spans="41:47" ht="12.75">
      <c r="AO321"/>
      <c r="AP321"/>
      <c r="AQ321"/>
      <c r="AR321"/>
      <c r="AS321"/>
      <c r="AT321"/>
      <c r="AU321"/>
    </row>
  </sheetData>
  <mergeCells count="1">
    <mergeCell ref="B3:F3"/>
  </mergeCells>
  <printOptions horizontalCentered="1" vertic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xSplit="1" topLeftCell="B2049" activePane="topRight" state="frozen"/>
      <selection pane="topLeft" activeCell="A38" sqref="A38"/>
      <selection pane="topRight" activeCell="A2" sqref="A2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>
      <c r="A1" s="275" t="s">
        <v>43</v>
      </c>
    </row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12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13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67</v>
      </c>
      <c r="D3" s="280"/>
      <c r="E3" s="280"/>
      <c r="F3" s="281"/>
      <c r="H3" s="279" t="s">
        <v>68</v>
      </c>
      <c r="I3" s="280"/>
      <c r="J3" s="280"/>
      <c r="K3" s="281"/>
      <c r="M3" s="279" t="s">
        <v>69</v>
      </c>
      <c r="N3" s="280"/>
      <c r="O3" s="280"/>
      <c r="P3" s="281"/>
      <c r="R3" s="279" t="s">
        <v>70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149</v>
      </c>
      <c r="AH3" s="150"/>
      <c r="AI3" s="150"/>
      <c r="AJ3" s="264"/>
    </row>
    <row r="4" spans="1:36" ht="12.75">
      <c r="A4" s="137"/>
      <c r="B4" s="137"/>
      <c r="C4" s="102" t="s">
        <v>89</v>
      </c>
      <c r="D4" s="96" t="s">
        <v>90</v>
      </c>
      <c r="E4" s="96" t="s">
        <v>91</v>
      </c>
      <c r="F4" s="161" t="s">
        <v>92</v>
      </c>
      <c r="G4" s="137"/>
      <c r="H4" s="102" t="s">
        <v>89</v>
      </c>
      <c r="I4" s="96" t="s">
        <v>90</v>
      </c>
      <c r="J4" s="96" t="s">
        <v>91</v>
      </c>
      <c r="K4" s="161" t="s">
        <v>92</v>
      </c>
      <c r="L4" s="137"/>
      <c r="M4" s="102" t="s">
        <v>89</v>
      </c>
      <c r="N4" s="96" t="s">
        <v>90</v>
      </c>
      <c r="O4" s="96" t="s">
        <v>91</v>
      </c>
      <c r="P4" s="161" t="s">
        <v>92</v>
      </c>
      <c r="Q4" s="137"/>
      <c r="R4" s="102" t="s">
        <v>89</v>
      </c>
      <c r="S4" s="96" t="s">
        <v>90</v>
      </c>
      <c r="T4" s="96" t="s">
        <v>91</v>
      </c>
      <c r="U4" s="161" t="s">
        <v>92</v>
      </c>
      <c r="W4" s="102" t="s">
        <v>89</v>
      </c>
      <c r="X4" s="96" t="s">
        <v>90</v>
      </c>
      <c r="Y4" s="96" t="s">
        <v>91</v>
      </c>
      <c r="Z4" s="161" t="s">
        <v>92</v>
      </c>
      <c r="AA4" s="187"/>
      <c r="AB4" s="186" t="s">
        <v>89</v>
      </c>
      <c r="AC4" s="101"/>
      <c r="AE4" s="155"/>
      <c r="AF4" s="150"/>
      <c r="AG4" s="150"/>
      <c r="AH4" s="273" t="s">
        <v>147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148</v>
      </c>
      <c r="AI5" s="150"/>
      <c r="AJ5" s="264"/>
    </row>
    <row r="6" spans="1:36" ht="12.75">
      <c r="A6" s="140" t="s">
        <v>75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150</v>
      </c>
      <c r="AI6" s="150" t="s">
        <v>151</v>
      </c>
      <c r="AJ6" s="264"/>
    </row>
    <row r="7" spans="1:36" ht="15">
      <c r="A7" s="104" t="s">
        <v>93</v>
      </c>
      <c r="C7" s="162">
        <f>-Inputs!E53*Inputs!E48</f>
        <v>0</v>
      </c>
      <c r="D7" s="162">
        <f>-Inputs!F53*Inputs!E48</f>
        <v>0</v>
      </c>
      <c r="E7" s="162">
        <f>-Inputs!G53*Inputs!E48</f>
        <v>0</v>
      </c>
      <c r="F7" s="162">
        <f>-Inputs!H53*Inputs!E48</f>
        <v>0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118</v>
      </c>
      <c r="AH7" s="159">
        <f>-SUM(C7:AB7)</f>
        <v>0</v>
      </c>
      <c r="AI7" s="159">
        <f>'Income Projections'!D37</f>
        <v>0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26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 t="e">
        <f>Inputs!E54*'Income Projections'!D8</f>
        <v>#DIV/0!</v>
      </c>
      <c r="N9" s="163" t="e">
        <f>Inputs!F54*'Income Projections'!D8</f>
        <v>#DIV/0!</v>
      </c>
      <c r="O9" s="163" t="e">
        <f>Inputs!G54*'Income Projections'!D8</f>
        <v>#DIV/0!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26</v>
      </c>
      <c r="AH9" s="159" t="e">
        <f>SUM(C9:AB9)</f>
        <v>#DIV/0!</v>
      </c>
      <c r="AI9" s="159" t="e">
        <f>'Income Projections'!D8</f>
        <v>#DIV/0!</v>
      </c>
      <c r="AJ9" s="264"/>
    </row>
    <row r="10" spans="1:36" ht="12.75">
      <c r="A10" s="104" t="s">
        <v>53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Projections'!D10</f>
        <v>0</v>
      </c>
      <c r="P10" s="163">
        <f>Inputs!F55*'Income Projections'!D10</f>
        <v>0</v>
      </c>
      <c r="Q10" s="164"/>
      <c r="R10" s="163">
        <f>Inputs!G55*'Income Projections'!D10</f>
        <v>0</v>
      </c>
      <c r="S10" s="163">
        <f>Inputs!H55*'Income Projections'!D10</f>
        <v>0</v>
      </c>
      <c r="T10" s="163">
        <f>Inputs!I55*'Income Projections'!D10</f>
        <v>0</v>
      </c>
      <c r="U10" s="163">
        <f>Inputs!J55*'Income Projections'!D10</f>
        <v>0</v>
      </c>
      <c r="V10" s="165"/>
      <c r="W10" s="163">
        <f>Inputs!K55*'Income Projections'!D10</f>
        <v>0</v>
      </c>
      <c r="X10" s="163">
        <f>Inputs!L55*'Income Projections'!D10</f>
        <v>0</v>
      </c>
      <c r="Y10" s="163">
        <f>Inputs!M55*'Income Projections'!D10</f>
        <v>0</v>
      </c>
      <c r="Z10" s="163">
        <f>Inputs!O55*'Income Projections'!D10</f>
        <v>0</v>
      </c>
      <c r="AA10" s="184"/>
      <c r="AB10" s="163">
        <f>Inputs!Q55*'Income Projections'!D10</f>
        <v>0</v>
      </c>
      <c r="AE10" s="155"/>
      <c r="AF10" s="150"/>
      <c r="AG10" s="10" t="s">
        <v>53</v>
      </c>
      <c r="AH10" s="159">
        <f>SUM(C10:AB10)</f>
        <v>0</v>
      </c>
      <c r="AI10" s="159">
        <f>'Income Projections'!D10</f>
        <v>0</v>
      </c>
      <c r="AJ10" s="264"/>
    </row>
    <row r="11" spans="1:36" ht="12.75">
      <c r="A11" s="104" t="s">
        <v>4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>
        <f>Inputs!E56*'Income Projections'!D11</f>
        <v>0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4</v>
      </c>
      <c r="AH11" s="159">
        <f>SUM(C11:AB11)</f>
        <v>0</v>
      </c>
      <c r="AI11" s="159">
        <f>'Income Projections'!D11</f>
        <v>0</v>
      </c>
      <c r="AJ11" s="264"/>
    </row>
    <row r="12" spans="1:36" ht="12.75">
      <c r="A12" s="104" t="s">
        <v>6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 t="e">
        <f>-Inputs!$E12*('Cash Flow (L)'!M9+'Cash Flow (L)'!M10+'Cash Flow (L)'!M11)</f>
        <v>#DIV/0!</v>
      </c>
      <c r="N12" s="163" t="e">
        <f>-Inputs!$E12*('Cash Flow (L)'!N9+'Cash Flow (L)'!N10+'Cash Flow (L)'!N11)</f>
        <v>#DIV/0!</v>
      </c>
      <c r="O12" s="163" t="e">
        <f>-Inputs!$E12*('Cash Flow (L)'!O9+'Cash Flow (L)'!O10+'Cash Flow (L)'!O11)</f>
        <v>#DIV/0!</v>
      </c>
      <c r="P12" s="163">
        <f>-Inputs!$E12*('Cash Flow (L)'!P9+'Cash Flow (L)'!P10+'Cash Flow (L)'!P11)</f>
        <v>0</v>
      </c>
      <c r="Q12" s="164"/>
      <c r="R12" s="163">
        <f>-Inputs!$E12*('Cash Flow (L)'!R9+'Cash Flow (L)'!R10+'Cash Flow (L)'!R11)</f>
        <v>0</v>
      </c>
      <c r="S12" s="163">
        <f>-Inputs!$E12*('Cash Flow (L)'!S9+'Cash Flow (L)'!S10+'Cash Flow (L)'!S11)</f>
        <v>0</v>
      </c>
      <c r="T12" s="163">
        <f>-Inputs!$E12*('Cash Flow (L)'!T9+'Cash Flow (L)'!T10+'Cash Flow (L)'!T11)</f>
        <v>0</v>
      </c>
      <c r="U12" s="163">
        <f>-Inputs!$E12*('Cash Flow (L)'!U9+'Cash Flow (L)'!U10+'Cash Flow (L)'!U11)</f>
        <v>0</v>
      </c>
      <c r="V12" s="165"/>
      <c r="W12" s="163">
        <f>-Inputs!$E12*('Cash Flow (L)'!W9+'Cash Flow (L)'!W10+'Cash Flow (L)'!W11)</f>
        <v>0</v>
      </c>
      <c r="X12" s="163">
        <f>-Inputs!$E12*('Cash Flow (L)'!X9+'Cash Flow (L)'!X10+'Cash Flow (L)'!X11)</f>
        <v>0</v>
      </c>
      <c r="Y12" s="163">
        <f>-Inputs!$E12*('Cash Flow (L)'!Y9+'Cash Flow (L)'!Y10+'Cash Flow (L)'!Y11)</f>
        <v>0</v>
      </c>
      <c r="Z12" s="163">
        <f>-Inputs!$E12*('Cash Flow (L)'!Z9+'Cash Flow (L)'!Z10+'Cash Flow (L)'!Z11)</f>
        <v>0</v>
      </c>
      <c r="AA12" s="184"/>
      <c r="AB12" s="163">
        <f>-Inputs!$E12*('Cash Flow (L)'!AB9+'Cash Flow (L)'!AB10+'Cash Flow (L)'!AB11)</f>
        <v>0</v>
      </c>
      <c r="AE12" s="155"/>
      <c r="AF12" s="150"/>
      <c r="AG12" s="10" t="s">
        <v>6</v>
      </c>
      <c r="AH12" s="159" t="e">
        <f>-SUM(C12:AB12)</f>
        <v>#DIV/0!</v>
      </c>
      <c r="AI12" s="159" t="e">
        <f>'Income Projections'!D16</f>
        <v>#DIV/0!</v>
      </c>
      <c r="AJ12" s="264"/>
    </row>
    <row r="13" spans="1:36" ht="12.75">
      <c r="A13" s="104" t="s">
        <v>97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 t="e">
        <f>-Inputs!E57*'Income Projections'!D17</f>
        <v>#DIV/0!</v>
      </c>
      <c r="N13" s="163" t="e">
        <f>-Inputs!F57*'Income Projections'!D17</f>
        <v>#DIV/0!</v>
      </c>
      <c r="O13" s="163" t="e">
        <f>-Inputs!G57*'Income Projections'!D17</f>
        <v>#DIV/0!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97</v>
      </c>
      <c r="AH13" s="159" t="e">
        <f>-SUM(C13:AB13)</f>
        <v>#DIV/0!</v>
      </c>
      <c r="AI13" s="159" t="e">
        <f>'Income Projections'!D17</f>
        <v>#DIV/0!</v>
      </c>
      <c r="AJ13" s="264"/>
    </row>
    <row r="14" spans="1:36" ht="12.75">
      <c r="A14" s="104" t="s">
        <v>94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 t="e">
        <f>-Inputs!$E13*('Cash Flow (L)'!M9+'Cash Flow (L)'!M10+'Cash Flow (L)'!M11)</f>
        <v>#DIV/0!</v>
      </c>
      <c r="N14" s="163" t="e">
        <f>-Inputs!$E13*('Cash Flow (L)'!N9+'Cash Flow (L)'!N10+'Cash Flow (L)'!N11)</f>
        <v>#DIV/0!</v>
      </c>
      <c r="O14" s="163" t="e">
        <f>-Inputs!$E13*('Cash Flow (L)'!O9+'Cash Flow (L)'!O10+'Cash Flow (L)'!O11)</f>
        <v>#DIV/0!</v>
      </c>
      <c r="P14" s="163">
        <f>-Inputs!$E13*('Cash Flow (L)'!P9+'Cash Flow (L)'!P10+'Cash Flow (L)'!P11)</f>
        <v>0</v>
      </c>
      <c r="Q14" s="164"/>
      <c r="R14" s="163">
        <f>-Inputs!$E13*('Cash Flow (L)'!R9+'Cash Flow (L)'!R10+'Cash Flow (L)'!R11)</f>
        <v>0</v>
      </c>
      <c r="S14" s="163">
        <f>-Inputs!$E13*('Cash Flow (L)'!S9+'Cash Flow (L)'!S10+'Cash Flow (L)'!S11)</f>
        <v>0</v>
      </c>
      <c r="T14" s="163">
        <f>-Inputs!$E13*('Cash Flow (L)'!T9+'Cash Flow (L)'!T10+'Cash Flow (L)'!T11)</f>
        <v>0</v>
      </c>
      <c r="U14" s="163">
        <f>-Inputs!$E13*('Cash Flow (L)'!U9+'Cash Flow (L)'!U10+'Cash Flow (L)'!U11)</f>
        <v>0</v>
      </c>
      <c r="V14" s="165"/>
      <c r="W14" s="163">
        <f>-Inputs!$E13*('Cash Flow (L)'!W9+'Cash Flow (L)'!W10+'Cash Flow (L)'!W11)</f>
        <v>0</v>
      </c>
      <c r="X14" s="163">
        <f>-Inputs!$E13*('Cash Flow (L)'!X9+'Cash Flow (L)'!X10+'Cash Flow (L)'!X11)</f>
        <v>0</v>
      </c>
      <c r="Y14" s="163">
        <f>-Inputs!$E13*('Cash Flow (L)'!Y9+'Cash Flow (L)'!Y10+'Cash Flow (L)'!Y11)</f>
        <v>0</v>
      </c>
      <c r="Z14" s="163">
        <f>-Inputs!$E13*('Cash Flow (L)'!Z9+'Cash Flow (L)'!Z10+'Cash Flow (L)'!Z11)</f>
        <v>0</v>
      </c>
      <c r="AA14" s="184"/>
      <c r="AB14" s="163">
        <f>-Inputs!$E13*('Cash Flow (L)'!AB9+'Cash Flow (L)'!AB10+'Cash Flow (L)'!AB11)</f>
        <v>0</v>
      </c>
      <c r="AE14" s="155"/>
      <c r="AF14" s="150"/>
      <c r="AG14" s="10" t="s">
        <v>94</v>
      </c>
      <c r="AH14" s="159" t="e">
        <f>-SUM(C14:AB14)</f>
        <v>#DIV/0!</v>
      </c>
      <c r="AI14" s="159" t="e">
        <f>'Income Projections'!D18</f>
        <v>#DIV/0!</v>
      </c>
      <c r="AJ14" s="264"/>
    </row>
    <row r="15" spans="1:36" s="167" customFormat="1" ht="15">
      <c r="A15" s="166" t="s">
        <v>52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 t="e">
        <f>SUM(M9:M14)</f>
        <v>#DIV/0!</v>
      </c>
      <c r="N15" s="169" t="e">
        <f>SUM(N9:N14)</f>
        <v>#DIV/0!</v>
      </c>
      <c r="O15" s="169" t="e">
        <f>SUM(O9:O14)</f>
        <v>#DIV/0!</v>
      </c>
      <c r="P15" s="169">
        <f>SUM(P9:P14)</f>
        <v>0</v>
      </c>
      <c r="Q15" s="169"/>
      <c r="R15" s="169">
        <f>SUM(R9:R14)</f>
        <v>0</v>
      </c>
      <c r="S15" s="169">
        <f>SUM(S9:S14)</f>
        <v>0</v>
      </c>
      <c r="T15" s="169">
        <f>SUM(T9:T14)</f>
        <v>0</v>
      </c>
      <c r="U15" s="169">
        <f>SUM(U9:U14)</f>
        <v>0</v>
      </c>
      <c r="V15" s="169"/>
      <c r="W15" s="169">
        <f>SUM(W9:W14)</f>
        <v>0</v>
      </c>
      <c r="X15" s="169">
        <f>SUM(X9:X14)</f>
        <v>0</v>
      </c>
      <c r="Y15" s="169">
        <f>SUM(Y9:Y14)</f>
        <v>0</v>
      </c>
      <c r="Z15" s="169">
        <f>SUM(Z9:Z14)</f>
        <v>0</v>
      </c>
      <c r="AA15" s="169"/>
      <c r="AB15" s="169">
        <f>SUM(AB9:AB14)</f>
        <v>0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33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Projections'!D24</f>
        <v>0</v>
      </c>
      <c r="P17" s="163">
        <f>Inputs!F58*'Income Projections'!D24</f>
        <v>0</v>
      </c>
      <c r="Q17" s="164"/>
      <c r="R17" s="163">
        <f>Inputs!G58*'Income Projections'!D24</f>
        <v>0</v>
      </c>
      <c r="S17" s="163">
        <f>Inputs!H58*'Income Projections'!D24</f>
        <v>0</v>
      </c>
      <c r="T17" s="163"/>
      <c r="U17" s="163">
        <f>Inputs!J58*'Income Projections'!D24</f>
        <v>0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33</v>
      </c>
      <c r="AH17" s="159">
        <f>SUM(C17:AB17)</f>
        <v>0</v>
      </c>
      <c r="AI17" s="159">
        <f>'Income Projections'!D24</f>
        <v>0</v>
      </c>
      <c r="AJ17" s="264"/>
    </row>
    <row r="18" spans="1:36" ht="12.75">
      <c r="A18" s="104" t="s">
        <v>30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(L)'!O17</f>
        <v>0</v>
      </c>
      <c r="P18" s="163">
        <f>-Inputs!$E17*'Cash Flow (L)'!P17</f>
        <v>0</v>
      </c>
      <c r="Q18" s="164"/>
      <c r="R18" s="163">
        <f>-Inputs!$E17*'Cash Flow (L)'!R17</f>
        <v>0</v>
      </c>
      <c r="S18" s="163">
        <f>-Inputs!$E17*'Cash Flow (L)'!S17</f>
        <v>0</v>
      </c>
      <c r="T18" s="163"/>
      <c r="U18" s="163">
        <f>-Inputs!$E17*'Cash Flow (L)'!U17</f>
        <v>0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30</v>
      </c>
      <c r="AH18" s="159">
        <f>-SUM(C18:AB18)</f>
        <v>0</v>
      </c>
      <c r="AI18" s="159">
        <f>'Income Projections'!D26</f>
        <v>0</v>
      </c>
      <c r="AJ18" s="264"/>
    </row>
    <row r="19" spans="1:36" s="167" customFormat="1" ht="12.75">
      <c r="A19" s="166" t="s">
        <v>31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</v>
      </c>
      <c r="P19" s="169">
        <f>P17+P18</f>
        <v>0</v>
      </c>
      <c r="Q19" s="169"/>
      <c r="R19" s="169">
        <f>R17+R18</f>
        <v>0</v>
      </c>
      <c r="S19" s="169">
        <f>S17+S18</f>
        <v>0</v>
      </c>
      <c r="T19" s="169"/>
      <c r="U19" s="169">
        <f>U17+U18</f>
        <v>0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 t="e">
        <f>-Inputs!$E20*('Cash Flow (L)'!M15+'Cash Flow (L)'!M19)</f>
        <v>#DIV/0!</v>
      </c>
      <c r="N21" s="168" t="e">
        <f>-Inputs!$E20*('Cash Flow (L)'!N15+'Cash Flow (L)'!N19)</f>
        <v>#DIV/0!</v>
      </c>
      <c r="O21" s="168" t="e">
        <f>-Inputs!$E20*('Cash Flow (L)'!O15+'Cash Flow (L)'!O19)</f>
        <v>#DIV/0!</v>
      </c>
      <c r="P21" s="168">
        <f>-Inputs!$E20*('Cash Flow (L)'!P15+'Cash Flow (L)'!P19)</f>
        <v>0</v>
      </c>
      <c r="Q21" s="168"/>
      <c r="R21" s="168">
        <f>-Inputs!$E20*('Cash Flow (L)'!R15+'Cash Flow (L)'!R19)</f>
        <v>0</v>
      </c>
      <c r="S21" s="168">
        <f>-Inputs!$E20*('Cash Flow (L)'!S15+'Cash Flow (L)'!S19)</f>
        <v>0</v>
      </c>
      <c r="T21" s="168">
        <f>-Inputs!$E20*('Cash Flow (L)'!T15+'Cash Flow (L)'!T19)</f>
        <v>0</v>
      </c>
      <c r="U21" s="168">
        <f>-Inputs!$E20*('Cash Flow (L)'!U15+'Cash Flow (L)'!U19)</f>
        <v>0</v>
      </c>
      <c r="V21" s="168"/>
      <c r="W21" s="168">
        <f>-Inputs!$E20*('Cash Flow (L)'!W15+'Cash Flow (L)'!W19)</f>
        <v>0</v>
      </c>
      <c r="X21" s="168">
        <f>-Inputs!$E20*('Cash Flow (L)'!X15+'Cash Flow (L)'!X19)</f>
        <v>0</v>
      </c>
      <c r="Y21" s="168">
        <f>-Inputs!$E20*('Cash Flow (L)'!Y15+'Cash Flow (L)'!Y19)</f>
        <v>0</v>
      </c>
      <c r="Z21" s="168">
        <f>-Inputs!$E20*('Cash Flow (L)'!Z15+'Cash Flow (L)'!Z19)</f>
        <v>0</v>
      </c>
      <c r="AA21" s="168"/>
      <c r="AB21" s="168">
        <f>-Inputs!$E20*('Cash Flow (L)'!AB15+'Cash Flow (L)'!AB19)</f>
        <v>0</v>
      </c>
      <c r="AE21" s="155"/>
      <c r="AF21" s="150"/>
      <c r="AG21" s="166" t="s">
        <v>5</v>
      </c>
      <c r="AH21" s="159" t="e">
        <f>-SUM(C21:AB21)</f>
        <v>#DIV/0!</v>
      </c>
      <c r="AI21" s="159" t="e">
        <f>'Income Projections'!D34</f>
        <v>#DIV/0!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152</v>
      </c>
      <c r="AI23" s="150"/>
      <c r="AJ23" s="264"/>
    </row>
    <row r="24" spans="1:36" ht="15">
      <c r="A24" s="146" t="s">
        <v>2</v>
      </c>
      <c r="B24" s="147"/>
      <c r="C24" s="170">
        <f>C7+C15+C19+C21</f>
        <v>0</v>
      </c>
      <c r="D24" s="170">
        <f>D7+D15+D19+D21</f>
        <v>0</v>
      </c>
      <c r="E24" s="170">
        <f>E7+E15+E19+E21</f>
        <v>0</v>
      </c>
      <c r="F24" s="170">
        <f>F7+F15+F19+F21</f>
        <v>0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 t="e">
        <f>M7+M15+M19+M21</f>
        <v>#DIV/0!</v>
      </c>
      <c r="N24" s="170" t="e">
        <f>N7+N15+N19+N21</f>
        <v>#DIV/0!</v>
      </c>
      <c r="O24" s="170" t="e">
        <f>O7+O15+O19+O21</f>
        <v>#DIV/0!</v>
      </c>
      <c r="P24" s="170">
        <f>P7+P15+P19+P21</f>
        <v>0</v>
      </c>
      <c r="Q24" s="170"/>
      <c r="R24" s="170">
        <f>R7+R15+R19+R21</f>
        <v>0</v>
      </c>
      <c r="S24" s="170">
        <f>S7+S15+S19+S21</f>
        <v>0</v>
      </c>
      <c r="T24" s="170">
        <f>T7+T15+T19+T21</f>
        <v>0</v>
      </c>
      <c r="U24" s="170">
        <f>U7+U15+U19+U21</f>
        <v>0</v>
      </c>
      <c r="V24" s="170"/>
      <c r="W24" s="170">
        <f>W7+W15+W19+W21</f>
        <v>0</v>
      </c>
      <c r="X24" s="170">
        <f>X7+X15+X19+X21</f>
        <v>0</v>
      </c>
      <c r="Y24" s="170">
        <f>Y7+Y15+Y19+Y21</f>
        <v>0</v>
      </c>
      <c r="Z24" s="170">
        <f>Z7+Z15+Z19+Z21</f>
        <v>0</v>
      </c>
      <c r="AA24" s="170"/>
      <c r="AB24" s="171">
        <f>AB7+AB15+AB19+AB21</f>
        <v>0</v>
      </c>
      <c r="AE24" s="155"/>
      <c r="AF24" s="150"/>
      <c r="AG24" s="150"/>
      <c r="AH24" s="10" t="s">
        <v>154</v>
      </c>
      <c r="AI24" s="159" t="e">
        <f>SUM(C24:AB24)</f>
        <v>#DIV/0!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153</v>
      </c>
      <c r="AI25" s="159" t="e">
        <f>AB26</f>
        <v>#DIV/0!</v>
      </c>
      <c r="AJ25" s="264"/>
    </row>
    <row r="26" spans="1:36" ht="12.75">
      <c r="A26" s="151" t="s">
        <v>95</v>
      </c>
      <c r="B26" s="137"/>
      <c r="C26" s="160">
        <f>C24</f>
        <v>0</v>
      </c>
      <c r="D26" s="160">
        <f>C26+D24</f>
        <v>0</v>
      </c>
      <c r="E26" s="160">
        <f>D26+E24</f>
        <v>0</v>
      </c>
      <c r="F26" s="160">
        <f>E26+F24</f>
        <v>0</v>
      </c>
      <c r="G26" s="160"/>
      <c r="H26" s="160">
        <f>F26+H24</f>
        <v>0</v>
      </c>
      <c r="I26" s="160">
        <f>H26+I24</f>
        <v>0</v>
      </c>
      <c r="J26" s="160">
        <f>I26+J24</f>
        <v>0</v>
      </c>
      <c r="K26" s="160">
        <f>J26+K24</f>
        <v>0</v>
      </c>
      <c r="L26" s="160"/>
      <c r="M26" s="160" t="e">
        <f>K26+M24</f>
        <v>#DIV/0!</v>
      </c>
      <c r="N26" s="160" t="e">
        <f>M26+N24</f>
        <v>#DIV/0!</v>
      </c>
      <c r="O26" s="160" t="e">
        <f>N26+O24</f>
        <v>#DIV/0!</v>
      </c>
      <c r="P26" s="160" t="e">
        <f>O26+P24</f>
        <v>#DIV/0!</v>
      </c>
      <c r="Q26" s="160"/>
      <c r="R26" s="160" t="e">
        <f>P26+R24</f>
        <v>#DIV/0!</v>
      </c>
      <c r="S26" s="160" t="e">
        <f>R26+S24</f>
        <v>#DIV/0!</v>
      </c>
      <c r="T26" s="160" t="e">
        <f>S26+T24</f>
        <v>#DIV/0!</v>
      </c>
      <c r="U26" s="160" t="e">
        <f>T26+U24</f>
        <v>#DIV/0!</v>
      </c>
      <c r="V26" s="160"/>
      <c r="W26" s="160" t="e">
        <f>U26+W24</f>
        <v>#DIV/0!</v>
      </c>
      <c r="X26" s="160" t="e">
        <f>W26+X24</f>
        <v>#DIV/0!</v>
      </c>
      <c r="Y26" s="160" t="e">
        <f>X26+Y24</f>
        <v>#DIV/0!</v>
      </c>
      <c r="Z26" s="160" t="e">
        <f>Y26+Z24</f>
        <v>#DIV/0!</v>
      </c>
      <c r="AA26" s="160"/>
      <c r="AB26" s="173" t="e">
        <f>Z26+AB24</f>
        <v>#DIV/0!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158</v>
      </c>
      <c r="AI27" s="159" t="e">
        <f>SUM(C28:AB28)</f>
        <v>#DIV/0!</v>
      </c>
      <c r="AJ27" s="264"/>
    </row>
    <row r="28" spans="1:36" ht="15">
      <c r="A28" s="153" t="s">
        <v>84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 t="e">
        <f>O57</f>
        <v>#DIV/0!</v>
      </c>
      <c r="P28" s="174">
        <f>P57</f>
        <v>0</v>
      </c>
      <c r="Q28" s="174"/>
      <c r="R28" s="174">
        <f>R57</f>
        <v>0</v>
      </c>
      <c r="S28" s="174">
        <f>S57</f>
        <v>0</v>
      </c>
      <c r="T28" s="174">
        <f>T57</f>
        <v>0</v>
      </c>
      <c r="U28" s="174">
        <f>U57</f>
        <v>0</v>
      </c>
      <c r="V28" s="174"/>
      <c r="W28" s="174">
        <f>W57</f>
        <v>0</v>
      </c>
      <c r="X28" s="174">
        <f>X57</f>
        <v>0</v>
      </c>
      <c r="Y28" s="174">
        <f>Y57</f>
        <v>0</v>
      </c>
      <c r="Z28" s="174">
        <f>Z57</f>
        <v>0</v>
      </c>
      <c r="AA28" s="174"/>
      <c r="AB28" s="175">
        <f>AB57</f>
        <v>0</v>
      </c>
      <c r="AE28" s="155"/>
      <c r="AF28" s="150"/>
      <c r="AG28" s="150"/>
      <c r="AH28" s="10" t="s">
        <v>155</v>
      </c>
      <c r="AI28" s="159" t="e">
        <f>AB30</f>
        <v>#DIV/0!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134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 t="e">
        <f>N30+O28</f>
        <v>#DIV/0!</v>
      </c>
      <c r="P30" s="177" t="e">
        <f>O30+P28</f>
        <v>#DIV/0!</v>
      </c>
      <c r="Q30" s="177"/>
      <c r="R30" s="177" t="e">
        <f>P30+R28</f>
        <v>#DIV/0!</v>
      </c>
      <c r="S30" s="177" t="e">
        <f>R30+S28</f>
        <v>#DIV/0!</v>
      </c>
      <c r="T30" s="177" t="e">
        <f>S30+T28</f>
        <v>#DIV/0!</v>
      </c>
      <c r="U30" s="177" t="e">
        <f>T30+U28</f>
        <v>#DIV/0!</v>
      </c>
      <c r="V30" s="177"/>
      <c r="W30" s="177" t="e">
        <f>U30+W28</f>
        <v>#DIV/0!</v>
      </c>
      <c r="X30" s="177" t="e">
        <f>W30+X28</f>
        <v>#DIV/0!</v>
      </c>
      <c r="Y30" s="177" t="e">
        <f>X30+Y28</f>
        <v>#DIV/0!</v>
      </c>
      <c r="Z30" s="177" t="e">
        <f>Y30+Z28</f>
        <v>#DIV/0!</v>
      </c>
      <c r="AA30" s="177"/>
      <c r="AB30" s="178" t="e">
        <f>Z30+AB28</f>
        <v>#DIV/0!</v>
      </c>
      <c r="AE30" s="155"/>
      <c r="AF30" s="150"/>
      <c r="AG30" s="150"/>
      <c r="AH30" s="150"/>
      <c r="AI30" s="271" t="s">
        <v>156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153</v>
      </c>
      <c r="AI31" s="159" t="e">
        <f>AB26</f>
        <v>#DIV/0!</v>
      </c>
      <c r="AJ31" s="264"/>
    </row>
    <row r="32" spans="3:36" ht="12.75">
      <c r="C32" s="104" t="s">
        <v>1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157</v>
      </c>
      <c r="AI32" s="159" t="e">
        <f>'Income Projections'!D38</f>
        <v>#DIV/0!</v>
      </c>
      <c r="AJ32" s="264"/>
    </row>
    <row r="33" spans="3:36" ht="13.5" thickBot="1">
      <c r="C33" t="s">
        <v>60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139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71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50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49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136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37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100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47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99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67</v>
      </c>
      <c r="D50" s="280"/>
      <c r="E50" s="280"/>
      <c r="F50" s="281"/>
      <c r="H50" s="279" t="s">
        <v>68</v>
      </c>
      <c r="I50" s="280"/>
      <c r="J50" s="280"/>
      <c r="K50" s="281"/>
      <c r="M50" s="279" t="s">
        <v>69</v>
      </c>
      <c r="N50" s="280"/>
      <c r="O50" s="280"/>
      <c r="P50" s="281"/>
      <c r="R50" s="279" t="s">
        <v>70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89</v>
      </c>
      <c r="D51" s="96" t="s">
        <v>90</v>
      </c>
      <c r="E51" s="96" t="s">
        <v>91</v>
      </c>
      <c r="F51" s="161" t="s">
        <v>92</v>
      </c>
      <c r="G51" s="137"/>
      <c r="H51" s="102" t="s">
        <v>89</v>
      </c>
      <c r="I51" s="96" t="s">
        <v>90</v>
      </c>
      <c r="J51" s="96" t="s">
        <v>91</v>
      </c>
      <c r="K51" s="161" t="s">
        <v>92</v>
      </c>
      <c r="L51" s="137"/>
      <c r="M51" s="102" t="s">
        <v>89</v>
      </c>
      <c r="N51" s="96" t="s">
        <v>90</v>
      </c>
      <c r="O51" s="96" t="s">
        <v>91</v>
      </c>
      <c r="P51" s="161" t="s">
        <v>92</v>
      </c>
      <c r="Q51" s="137"/>
      <c r="R51" s="102" t="s">
        <v>89</v>
      </c>
      <c r="S51" s="96" t="s">
        <v>90</v>
      </c>
      <c r="T51" s="96" t="s">
        <v>91</v>
      </c>
      <c r="U51" s="161" t="s">
        <v>92</v>
      </c>
      <c r="W51" s="102" t="s">
        <v>89</v>
      </c>
      <c r="X51" s="96" t="s">
        <v>90</v>
      </c>
      <c r="Y51" s="96" t="s">
        <v>91</v>
      </c>
      <c r="Z51" s="161" t="s">
        <v>92</v>
      </c>
      <c r="AA51" s="187"/>
      <c r="AB51" s="186" t="s">
        <v>89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162</v>
      </c>
      <c r="C53" s="159">
        <f>C24</f>
        <v>0</v>
      </c>
      <c r="D53" s="159">
        <f>D24</f>
        <v>0</v>
      </c>
      <c r="E53" s="159">
        <f>E24</f>
        <v>0</v>
      </c>
      <c r="F53" s="159">
        <f>F24</f>
        <v>0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 t="e">
        <f>M24</f>
        <v>#DIV/0!</v>
      </c>
      <c r="N53" s="159" t="e">
        <f>N24</f>
        <v>#DIV/0!</v>
      </c>
      <c r="O53" s="159" t="e">
        <f>O24</f>
        <v>#DIV/0!</v>
      </c>
      <c r="P53" s="159">
        <f>P24</f>
        <v>0</v>
      </c>
      <c r="Q53" s="159"/>
      <c r="R53" s="159">
        <f>R24</f>
        <v>0</v>
      </c>
      <c r="S53" s="159">
        <f>S24</f>
        <v>0</v>
      </c>
      <c r="T53" s="159">
        <f>T24</f>
        <v>0</v>
      </c>
      <c r="U53" s="159">
        <f>U24</f>
        <v>0</v>
      </c>
      <c r="V53" s="159"/>
      <c r="W53" s="159">
        <f>W24</f>
        <v>0</v>
      </c>
      <c r="X53" s="159">
        <f>X24</f>
        <v>0</v>
      </c>
      <c r="Y53" s="159">
        <f>Y24</f>
        <v>0</v>
      </c>
      <c r="Z53" s="159">
        <f>Z24</f>
        <v>0</v>
      </c>
      <c r="AA53" s="159"/>
      <c r="AB53" s="159">
        <f>AB24</f>
        <v>0</v>
      </c>
    </row>
    <row r="55" spans="1:30" ht="12.75">
      <c r="A55" s="104" t="s">
        <v>106</v>
      </c>
      <c r="C55" s="274">
        <f>(1+Inputs!E60)*Inputs!E48</f>
        <v>0</v>
      </c>
      <c r="D55" s="274">
        <f>(1+Inputs!E60)*Inputs!E48</f>
        <v>0</v>
      </c>
      <c r="E55" s="274">
        <f>(1+Inputs!E60)*Inputs!E48</f>
        <v>0</v>
      </c>
      <c r="F55" s="274">
        <f>(1+Inputs!E60)*Inputs!E48</f>
        <v>0</v>
      </c>
      <c r="G55" s="274"/>
      <c r="H55" s="274">
        <f>(1+Inputs!E60)*Inputs!E48</f>
        <v>0</v>
      </c>
      <c r="I55" s="274">
        <f>(1+Inputs!E60)*Inputs!E48</f>
        <v>0</v>
      </c>
      <c r="J55" s="274">
        <f>(1+Inputs!E60)*Inputs!E48</f>
        <v>0</v>
      </c>
      <c r="K55" s="274">
        <f>(1+Inputs!E60)*Inputs!E48</f>
        <v>0</v>
      </c>
      <c r="L55" s="274"/>
      <c r="M55" s="274">
        <f>(1+Inputs!E60)*Inputs!E48</f>
        <v>0</v>
      </c>
      <c r="N55" s="274">
        <f>(1+Inputs!E60)*Inputs!E48</f>
        <v>0</v>
      </c>
      <c r="O55" s="274">
        <f>(1+Inputs!E60)*Inputs!E48</f>
        <v>0</v>
      </c>
      <c r="P55" s="274" t="e">
        <f>O55-O53</f>
        <v>#DIV/0!</v>
      </c>
      <c r="Q55" s="274"/>
      <c r="R55" s="274" t="e">
        <f>P55-P53</f>
        <v>#DIV/0!</v>
      </c>
      <c r="S55" s="274" t="e">
        <f>R55-R53</f>
        <v>#DIV/0!</v>
      </c>
      <c r="T55" s="274" t="e">
        <f>S55-S53</f>
        <v>#DIV/0!</v>
      </c>
      <c r="U55" s="274" t="e">
        <f>T55-T53</f>
        <v>#DIV/0!</v>
      </c>
      <c r="V55" s="274"/>
      <c r="W55" s="274" t="e">
        <f>U55-U53</f>
        <v>#DIV/0!</v>
      </c>
      <c r="X55" s="274" t="e">
        <f>W55-W53</f>
        <v>#DIV/0!</v>
      </c>
      <c r="Y55" s="274" t="e">
        <f>X55-X53</f>
        <v>#DIV/0!</v>
      </c>
      <c r="Z55" s="274" t="e">
        <f>Y55-Y53</f>
        <v>#DIV/0!</v>
      </c>
      <c r="AA55" s="274"/>
      <c r="AB55" s="274" t="e">
        <f>Z55-Z53</f>
        <v>#DIV/0!</v>
      </c>
      <c r="AD55" s="259"/>
    </row>
    <row r="57" spans="1:28" s="150" customFormat="1" ht="15">
      <c r="A57" s="150" t="s">
        <v>84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 t="e">
        <f>O53</f>
        <v>#DIV/0!</v>
      </c>
      <c r="P57" s="159">
        <f>P53</f>
        <v>0</v>
      </c>
      <c r="Q57" s="159"/>
      <c r="R57" s="159">
        <f>R53</f>
        <v>0</v>
      </c>
      <c r="S57" s="159">
        <f>S53</f>
        <v>0</v>
      </c>
      <c r="T57" s="159">
        <f>T53</f>
        <v>0</v>
      </c>
      <c r="U57" s="159">
        <f>U53</f>
        <v>0</v>
      </c>
      <c r="V57" s="159"/>
      <c r="W57" s="159">
        <f>W53</f>
        <v>0</v>
      </c>
      <c r="X57" s="159">
        <f>X53</f>
        <v>0</v>
      </c>
      <c r="Y57" s="159">
        <f>Y53</f>
        <v>0</v>
      </c>
      <c r="Z57" s="159">
        <f>Z53</f>
        <v>0</v>
      </c>
      <c r="AA57" s="159"/>
      <c r="AB57" s="159">
        <f>AB53</f>
        <v>0</v>
      </c>
    </row>
    <row r="60" spans="3:4" ht="12.75">
      <c r="C60" s="104" t="s">
        <v>145</v>
      </c>
      <c r="D60" s="104" t="s">
        <v>146</v>
      </c>
    </row>
    <row r="61" spans="1:4" ht="12.75">
      <c r="A61" s="104" t="s">
        <v>144</v>
      </c>
      <c r="C61" s="262" t="e">
        <f>IRR(A62:AB62,0.1)</f>
        <v>#VALUE!</v>
      </c>
      <c r="D61" s="263" t="e">
        <f>(1+C61)^4-1</f>
        <v>#VALUE!</v>
      </c>
    </row>
    <row r="62" spans="1:28" ht="12.75">
      <c r="A62" s="104">
        <f>-Inputs!E48</f>
        <v>0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 t="e">
        <f>O57</f>
        <v>#DIV/0!</v>
      </c>
      <c r="P62" s="143">
        <f>P57</f>
        <v>0</v>
      </c>
      <c r="R62" s="143">
        <f>R57</f>
        <v>0</v>
      </c>
      <c r="S62" s="143">
        <f>S57</f>
        <v>0</v>
      </c>
      <c r="T62" s="143">
        <f>T57</f>
        <v>0</v>
      </c>
      <c r="U62" s="143">
        <f>U57</f>
        <v>0</v>
      </c>
      <c r="W62" s="143">
        <f>W57</f>
        <v>0</v>
      </c>
      <c r="X62" s="143">
        <f>X57</f>
        <v>0</v>
      </c>
      <c r="Y62" s="143">
        <f>Y57</f>
        <v>0</v>
      </c>
      <c r="Z62" s="143">
        <f>Z57</f>
        <v>0</v>
      </c>
      <c r="AB62" s="143">
        <f>AB57</f>
        <v>0</v>
      </c>
    </row>
  </sheetData>
  <mergeCells count="10">
    <mergeCell ref="W3:Z3"/>
    <mergeCell ref="C50:F50"/>
    <mergeCell ref="H50:K50"/>
    <mergeCell ref="M50:P50"/>
    <mergeCell ref="R50:U50"/>
    <mergeCell ref="W50:Z50"/>
    <mergeCell ref="C3:F3"/>
    <mergeCell ref="H3:K3"/>
    <mergeCell ref="M3:P3"/>
    <mergeCell ref="R3:U3"/>
  </mergeCells>
  <printOptions/>
  <pageMargins left="0.75" right="0.75" top="1.5" bottom="0.5" header="0.5" footer="0.5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xSplit="1" topLeftCell="B2049" activePane="topRight" state="frozen"/>
      <selection pane="topLeft" activeCell="A1" sqref="A1"/>
      <selection pane="topRight" activeCell="A2" sqref="A2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>
      <c r="A1" s="275" t="s">
        <v>43</v>
      </c>
    </row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15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16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67</v>
      </c>
      <c r="D3" s="280"/>
      <c r="E3" s="280"/>
      <c r="F3" s="281"/>
      <c r="H3" s="279" t="s">
        <v>68</v>
      </c>
      <c r="I3" s="280"/>
      <c r="J3" s="280"/>
      <c r="K3" s="281"/>
      <c r="M3" s="279" t="s">
        <v>69</v>
      </c>
      <c r="N3" s="280"/>
      <c r="O3" s="280"/>
      <c r="P3" s="281"/>
      <c r="R3" s="279" t="s">
        <v>70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149</v>
      </c>
      <c r="AH3" s="150"/>
      <c r="AI3" s="150"/>
      <c r="AJ3" s="264"/>
    </row>
    <row r="4" spans="1:36" ht="12.75">
      <c r="A4" s="137"/>
      <c r="B4" s="137"/>
      <c r="C4" s="102" t="s">
        <v>89</v>
      </c>
      <c r="D4" s="96" t="s">
        <v>90</v>
      </c>
      <c r="E4" s="96" t="s">
        <v>91</v>
      </c>
      <c r="F4" s="161" t="s">
        <v>92</v>
      </c>
      <c r="G4" s="137"/>
      <c r="H4" s="102" t="s">
        <v>89</v>
      </c>
      <c r="I4" s="96" t="s">
        <v>90</v>
      </c>
      <c r="J4" s="96" t="s">
        <v>91</v>
      </c>
      <c r="K4" s="161" t="s">
        <v>92</v>
      </c>
      <c r="L4" s="137"/>
      <c r="M4" s="102" t="s">
        <v>89</v>
      </c>
      <c r="N4" s="96" t="s">
        <v>90</v>
      </c>
      <c r="O4" s="96" t="s">
        <v>91</v>
      </c>
      <c r="P4" s="161" t="s">
        <v>92</v>
      </c>
      <c r="Q4" s="137"/>
      <c r="R4" s="102" t="s">
        <v>89</v>
      </c>
      <c r="S4" s="96" t="s">
        <v>90</v>
      </c>
      <c r="T4" s="96" t="s">
        <v>91</v>
      </c>
      <c r="U4" s="161" t="s">
        <v>92</v>
      </c>
      <c r="W4" s="102" t="s">
        <v>89</v>
      </c>
      <c r="X4" s="96" t="s">
        <v>90</v>
      </c>
      <c r="Y4" s="96" t="s">
        <v>91</v>
      </c>
      <c r="Z4" s="161" t="s">
        <v>92</v>
      </c>
      <c r="AA4" s="187"/>
      <c r="AB4" s="186" t="s">
        <v>89</v>
      </c>
      <c r="AC4" s="101"/>
      <c r="AE4" s="155"/>
      <c r="AF4" s="150"/>
      <c r="AG4" s="150"/>
      <c r="AH4" s="273" t="s">
        <v>147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148</v>
      </c>
      <c r="AI5" s="150"/>
      <c r="AJ5" s="264"/>
    </row>
    <row r="6" spans="1:36" ht="12.75">
      <c r="A6" s="140" t="s">
        <v>75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150</v>
      </c>
      <c r="AI6" s="150" t="s">
        <v>151</v>
      </c>
      <c r="AJ6" s="264"/>
    </row>
    <row r="7" spans="1:36" ht="15">
      <c r="A7" s="104" t="s">
        <v>93</v>
      </c>
      <c r="C7" s="162">
        <f>-Inputs!E53*Inputs!E48</f>
        <v>0</v>
      </c>
      <c r="D7" s="162">
        <f>-Inputs!F53*Inputs!E48</f>
        <v>0</v>
      </c>
      <c r="E7" s="162">
        <f>-Inputs!G53*Inputs!E48</f>
        <v>0</v>
      </c>
      <c r="F7" s="162">
        <f>-Inputs!H53*Inputs!E48</f>
        <v>0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118</v>
      </c>
      <c r="AH7" s="159">
        <f>-SUM(C7:AB7)</f>
        <v>0</v>
      </c>
      <c r="AI7" s="159">
        <f>'Income Projections'!E37</f>
        <v>0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26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 t="e">
        <f>Inputs!E54*'Income Projections'!E8</f>
        <v>#DIV/0!</v>
      </c>
      <c r="N9" s="163" t="e">
        <f>Inputs!F54*'Income Projections'!E8</f>
        <v>#DIV/0!</v>
      </c>
      <c r="O9" s="163" t="e">
        <f>Inputs!G54*'Income Projections'!E8</f>
        <v>#DIV/0!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26</v>
      </c>
      <c r="AH9" s="159" t="e">
        <f>SUM(C9:AB9)</f>
        <v>#DIV/0!</v>
      </c>
      <c r="AI9" s="159" t="e">
        <f>'Income Projections'!E8</f>
        <v>#DIV/0!</v>
      </c>
      <c r="AJ9" s="264"/>
    </row>
    <row r="10" spans="1:36" ht="12.75">
      <c r="A10" s="104" t="s">
        <v>53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Projections'!E10</f>
        <v>0</v>
      </c>
      <c r="P10" s="163">
        <f>Inputs!F55*'Income Projections'!E10</f>
        <v>0</v>
      </c>
      <c r="Q10" s="164"/>
      <c r="R10" s="163">
        <f>Inputs!G55*'Income Projections'!E10</f>
        <v>0</v>
      </c>
      <c r="S10" s="163">
        <f>Inputs!H55*'Income Projections'!E10</f>
        <v>0</v>
      </c>
      <c r="T10" s="163">
        <f>Inputs!I55*'Income Projections'!E10</f>
        <v>0</v>
      </c>
      <c r="U10" s="163">
        <f>Inputs!J55*'Income Projections'!E10</f>
        <v>0</v>
      </c>
      <c r="V10" s="165"/>
      <c r="W10" s="163">
        <f>Inputs!K55*'Income Projections'!E10</f>
        <v>0</v>
      </c>
      <c r="X10" s="163">
        <f>Inputs!L55*'Income Projections'!E10</f>
        <v>0</v>
      </c>
      <c r="Y10" s="163">
        <f>Inputs!M55*'Income Projections'!E10</f>
        <v>0</v>
      </c>
      <c r="Z10" s="163">
        <f>Inputs!O55*'Income Projections'!E10</f>
        <v>0</v>
      </c>
      <c r="AA10" s="184"/>
      <c r="AB10" s="163">
        <f>Inputs!Q55*'Income Projections'!E10</f>
        <v>0</v>
      </c>
      <c r="AE10" s="155"/>
      <c r="AF10" s="150"/>
      <c r="AG10" s="10" t="s">
        <v>53</v>
      </c>
      <c r="AH10" s="159">
        <f>SUM(C10:AB10)</f>
        <v>0</v>
      </c>
      <c r="AI10" s="159">
        <f>'Income Projections'!E10</f>
        <v>0</v>
      </c>
      <c r="AJ10" s="264"/>
    </row>
    <row r="11" spans="1:36" ht="12.75">
      <c r="A11" s="104" t="s">
        <v>4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 t="e">
        <f>Inputs!E56*'Income Projections'!E11</f>
        <v>#DIV/0!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4</v>
      </c>
      <c r="AH11" s="159" t="e">
        <f>SUM(C11:AB11)</f>
        <v>#DIV/0!</v>
      </c>
      <c r="AI11" s="159" t="e">
        <f>'Income Projections'!E11</f>
        <v>#DIV/0!</v>
      </c>
      <c r="AJ11" s="264"/>
    </row>
    <row r="12" spans="1:36" ht="12.75">
      <c r="A12" s="104" t="s">
        <v>6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 t="e">
        <f>-Inputs!$E12*('Cash Flow (M)'!M9+'Cash Flow (M)'!M10+'Cash Flow (M)'!M11)</f>
        <v>#DIV/0!</v>
      </c>
      <c r="N12" s="163" t="e">
        <f>-Inputs!$E12*('Cash Flow (M)'!N9+'Cash Flow (M)'!N10+'Cash Flow (M)'!N11)</f>
        <v>#DIV/0!</v>
      </c>
      <c r="O12" s="163" t="e">
        <f>-Inputs!$E12*('Cash Flow (M)'!O9+'Cash Flow (M)'!O10+'Cash Flow (M)'!O11)</f>
        <v>#DIV/0!</v>
      </c>
      <c r="P12" s="163">
        <f>-Inputs!$E12*('Cash Flow (M)'!P9+'Cash Flow (M)'!P10+'Cash Flow (M)'!P11)</f>
        <v>0</v>
      </c>
      <c r="Q12" s="164"/>
      <c r="R12" s="163">
        <f>-Inputs!$E12*('Cash Flow (M)'!R9+'Cash Flow (M)'!R10+'Cash Flow (M)'!R11)</f>
        <v>0</v>
      </c>
      <c r="S12" s="163" t="e">
        <f>-Inputs!$E12*('Cash Flow (M)'!S9+'Cash Flow (M)'!S10+'Cash Flow (M)'!S11)</f>
        <v>#DIV/0!</v>
      </c>
      <c r="T12" s="163">
        <f>-Inputs!$E12*('Cash Flow (M)'!T9+'Cash Flow (M)'!T10+'Cash Flow (M)'!T11)</f>
        <v>0</v>
      </c>
      <c r="U12" s="163">
        <f>-Inputs!$E12*('Cash Flow (M)'!U9+'Cash Flow (M)'!U10+'Cash Flow (M)'!U11)</f>
        <v>0</v>
      </c>
      <c r="V12" s="165"/>
      <c r="W12" s="163">
        <f>-Inputs!$E12*('Cash Flow (M)'!W9+'Cash Flow (M)'!W10+'Cash Flow (M)'!W11)</f>
        <v>0</v>
      </c>
      <c r="X12" s="163">
        <f>-Inputs!$E12*('Cash Flow (M)'!X9+'Cash Flow (M)'!X10+'Cash Flow (M)'!X11)</f>
        <v>0</v>
      </c>
      <c r="Y12" s="163">
        <f>-Inputs!$E12*('Cash Flow (M)'!Y9+'Cash Flow (M)'!Y10+'Cash Flow (M)'!Y11)</f>
        <v>0</v>
      </c>
      <c r="Z12" s="163">
        <f>-Inputs!$E12*('Cash Flow (M)'!Z9+'Cash Flow (M)'!Z10+'Cash Flow (M)'!Z11)</f>
        <v>0</v>
      </c>
      <c r="AA12" s="184"/>
      <c r="AB12" s="163">
        <f>-Inputs!$E12*('Cash Flow (M)'!AB9+'Cash Flow (M)'!AB10+'Cash Flow (M)'!AB11)</f>
        <v>0</v>
      </c>
      <c r="AE12" s="155"/>
      <c r="AF12" s="150"/>
      <c r="AG12" s="10" t="s">
        <v>6</v>
      </c>
      <c r="AH12" s="159" t="e">
        <f>-SUM(C12:AB12)</f>
        <v>#DIV/0!</v>
      </c>
      <c r="AI12" s="159" t="e">
        <f>'Income Projections'!E16</f>
        <v>#DIV/0!</v>
      </c>
      <c r="AJ12" s="264"/>
    </row>
    <row r="13" spans="1:36" ht="12.75">
      <c r="A13" s="104" t="s">
        <v>97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 t="e">
        <f>-Inputs!E57*'Income Projections'!E17</f>
        <v>#DIV/0!</v>
      </c>
      <c r="N13" s="163" t="e">
        <f>-Inputs!F57*'Income Projections'!E17</f>
        <v>#DIV/0!</v>
      </c>
      <c r="O13" s="163" t="e">
        <f>-Inputs!G57*'Income Projections'!E17</f>
        <v>#DIV/0!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97</v>
      </c>
      <c r="AH13" s="159" t="e">
        <f>-SUM(C13:AB13)</f>
        <v>#DIV/0!</v>
      </c>
      <c r="AI13" s="159" t="e">
        <f>'Income Projections'!E17</f>
        <v>#DIV/0!</v>
      </c>
      <c r="AJ13" s="264"/>
    </row>
    <row r="14" spans="1:36" ht="12.75">
      <c r="A14" s="104" t="s">
        <v>94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 t="e">
        <f>-Inputs!$E13*('Cash Flow (M)'!M9+'Cash Flow (M)'!M10+'Cash Flow (M)'!M11)</f>
        <v>#DIV/0!</v>
      </c>
      <c r="N14" s="163" t="e">
        <f>-Inputs!$E13*('Cash Flow (M)'!N9+'Cash Flow (M)'!N10+'Cash Flow (M)'!N11)</f>
        <v>#DIV/0!</v>
      </c>
      <c r="O14" s="163" t="e">
        <f>-Inputs!$E13*('Cash Flow (M)'!O9+'Cash Flow (M)'!O10+'Cash Flow (M)'!O11)</f>
        <v>#DIV/0!</v>
      </c>
      <c r="P14" s="163">
        <f>-Inputs!$E13*('Cash Flow (M)'!P9+'Cash Flow (M)'!P10+'Cash Flow (M)'!P11)</f>
        <v>0</v>
      </c>
      <c r="Q14" s="164"/>
      <c r="R14" s="163">
        <f>-Inputs!$E13*('Cash Flow (M)'!R9+'Cash Flow (M)'!R10+'Cash Flow (M)'!R11)</f>
        <v>0</v>
      </c>
      <c r="S14" s="163" t="e">
        <f>-Inputs!$E13*('Cash Flow (M)'!S9+'Cash Flow (M)'!S10+'Cash Flow (M)'!S11)</f>
        <v>#DIV/0!</v>
      </c>
      <c r="T14" s="163">
        <f>-Inputs!$E13*('Cash Flow (M)'!T9+'Cash Flow (M)'!T10+'Cash Flow (M)'!T11)</f>
        <v>0</v>
      </c>
      <c r="U14" s="163">
        <f>-Inputs!$E13*('Cash Flow (M)'!U9+'Cash Flow (M)'!U10+'Cash Flow (M)'!U11)</f>
        <v>0</v>
      </c>
      <c r="V14" s="165"/>
      <c r="W14" s="163">
        <f>-Inputs!$E13*('Cash Flow (M)'!W9+'Cash Flow (M)'!W10+'Cash Flow (M)'!W11)</f>
        <v>0</v>
      </c>
      <c r="X14" s="163">
        <f>-Inputs!$E13*('Cash Flow (M)'!X9+'Cash Flow (M)'!X10+'Cash Flow (M)'!X11)</f>
        <v>0</v>
      </c>
      <c r="Y14" s="163">
        <f>-Inputs!$E13*('Cash Flow (M)'!Y9+'Cash Flow (M)'!Y10+'Cash Flow (M)'!Y11)</f>
        <v>0</v>
      </c>
      <c r="Z14" s="163">
        <f>-Inputs!$E13*('Cash Flow (M)'!Z9+'Cash Flow (M)'!Z10+'Cash Flow (M)'!Z11)</f>
        <v>0</v>
      </c>
      <c r="AA14" s="184"/>
      <c r="AB14" s="163">
        <f>-Inputs!$E13*('Cash Flow (M)'!AB9+'Cash Flow (M)'!AB10+'Cash Flow (M)'!AB11)</f>
        <v>0</v>
      </c>
      <c r="AE14" s="155"/>
      <c r="AF14" s="150"/>
      <c r="AG14" s="10" t="s">
        <v>94</v>
      </c>
      <c r="AH14" s="159" t="e">
        <f>-SUM(C14:AB14)</f>
        <v>#DIV/0!</v>
      </c>
      <c r="AI14" s="159" t="e">
        <f>'Income Projections'!E18</f>
        <v>#DIV/0!</v>
      </c>
      <c r="AJ14" s="264"/>
    </row>
    <row r="15" spans="1:36" s="167" customFormat="1" ht="15">
      <c r="A15" s="166" t="s">
        <v>52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 t="e">
        <f>SUM(M9:M14)</f>
        <v>#DIV/0!</v>
      </c>
      <c r="N15" s="169" t="e">
        <f>SUM(N9:N14)</f>
        <v>#DIV/0!</v>
      </c>
      <c r="O15" s="169" t="e">
        <f>SUM(O9:O14)</f>
        <v>#DIV/0!</v>
      </c>
      <c r="P15" s="169">
        <f>SUM(P9:P14)</f>
        <v>0</v>
      </c>
      <c r="Q15" s="169"/>
      <c r="R15" s="169">
        <f>SUM(R9:R14)</f>
        <v>0</v>
      </c>
      <c r="S15" s="169" t="e">
        <f>SUM(S9:S14)</f>
        <v>#DIV/0!</v>
      </c>
      <c r="T15" s="169">
        <f>SUM(T9:T14)</f>
        <v>0</v>
      </c>
      <c r="U15" s="169">
        <f>SUM(U9:U14)</f>
        <v>0</v>
      </c>
      <c r="V15" s="169"/>
      <c r="W15" s="169">
        <f>SUM(W9:W14)</f>
        <v>0</v>
      </c>
      <c r="X15" s="169">
        <f>SUM(X9:X14)</f>
        <v>0</v>
      </c>
      <c r="Y15" s="169">
        <f>SUM(Y9:Y14)</f>
        <v>0</v>
      </c>
      <c r="Z15" s="169">
        <f>SUM(Z9:Z14)</f>
        <v>0</v>
      </c>
      <c r="AA15" s="169"/>
      <c r="AB15" s="169">
        <f>SUM(AB9:AB14)</f>
        <v>0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33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Projections'!E24</f>
        <v>0</v>
      </c>
      <c r="P17" s="163">
        <f>Inputs!F58*'Income Projections'!E24</f>
        <v>0</v>
      </c>
      <c r="Q17" s="164"/>
      <c r="R17" s="163">
        <f>Inputs!G58*'Income Projections'!E24</f>
        <v>0</v>
      </c>
      <c r="S17" s="163">
        <f>Inputs!H58*'Income Projections'!E24</f>
        <v>0</v>
      </c>
      <c r="T17" s="163"/>
      <c r="U17" s="163">
        <f>Inputs!J58*'Income Projections'!E24</f>
        <v>0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33</v>
      </c>
      <c r="AH17" s="159">
        <f>SUM(C17:AB17)</f>
        <v>0</v>
      </c>
      <c r="AI17" s="159">
        <f>'Income Projections'!E24</f>
        <v>0</v>
      </c>
      <c r="AJ17" s="264"/>
    </row>
    <row r="18" spans="1:36" ht="12.75">
      <c r="A18" s="104" t="s">
        <v>30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(M)'!O17</f>
        <v>0</v>
      </c>
      <c r="P18" s="163">
        <f>-Inputs!$E17*'Cash Flow (M)'!P17</f>
        <v>0</v>
      </c>
      <c r="Q18" s="164"/>
      <c r="R18" s="163">
        <f>-Inputs!$E17*'Cash Flow (M)'!R17</f>
        <v>0</v>
      </c>
      <c r="S18" s="163">
        <f>-Inputs!$E17*'Cash Flow (M)'!S17</f>
        <v>0</v>
      </c>
      <c r="T18" s="163"/>
      <c r="U18" s="163">
        <f>-Inputs!$E17*'Cash Flow (M)'!U17</f>
        <v>0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30</v>
      </c>
      <c r="AH18" s="159">
        <f>-SUM(C18:AB18)</f>
        <v>0</v>
      </c>
      <c r="AI18" s="159">
        <f>'Income Projections'!E26</f>
        <v>0</v>
      </c>
      <c r="AJ18" s="264"/>
    </row>
    <row r="19" spans="1:36" s="167" customFormat="1" ht="12.75">
      <c r="A19" s="166" t="s">
        <v>31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</v>
      </c>
      <c r="P19" s="169">
        <f>P17+P18</f>
        <v>0</v>
      </c>
      <c r="Q19" s="169"/>
      <c r="R19" s="169">
        <f>R17+R18</f>
        <v>0</v>
      </c>
      <c r="S19" s="169">
        <f>S17+S18</f>
        <v>0</v>
      </c>
      <c r="T19" s="169"/>
      <c r="U19" s="169">
        <f>U17+U18</f>
        <v>0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 t="e">
        <f>-Inputs!$E20*('Cash Flow (M)'!M15+'Cash Flow (M)'!M19)</f>
        <v>#DIV/0!</v>
      </c>
      <c r="N21" s="168" t="e">
        <f>-Inputs!$E20*('Cash Flow (M)'!N15+'Cash Flow (M)'!N19)</f>
        <v>#DIV/0!</v>
      </c>
      <c r="O21" s="168" t="e">
        <f>-Inputs!$E20*('Cash Flow (M)'!O15+'Cash Flow (M)'!O19)</f>
        <v>#DIV/0!</v>
      </c>
      <c r="P21" s="168">
        <f>-Inputs!$E20*('Cash Flow (M)'!P15+'Cash Flow (M)'!P19)</f>
        <v>0</v>
      </c>
      <c r="Q21" s="168"/>
      <c r="R21" s="168">
        <f>-Inputs!$E20*('Cash Flow (M)'!R15+'Cash Flow (M)'!R19)</f>
        <v>0</v>
      </c>
      <c r="S21" s="168" t="e">
        <f>-Inputs!$E20*('Cash Flow (M)'!S15+'Cash Flow (M)'!S19)</f>
        <v>#DIV/0!</v>
      </c>
      <c r="T21" s="168">
        <f>-Inputs!$E20*('Cash Flow (M)'!T15+'Cash Flow (M)'!T19)</f>
        <v>0</v>
      </c>
      <c r="U21" s="168">
        <f>-Inputs!$E20*('Cash Flow (M)'!U15+'Cash Flow (M)'!U19)</f>
        <v>0</v>
      </c>
      <c r="V21" s="168"/>
      <c r="W21" s="168">
        <f>-Inputs!$E20*('Cash Flow (M)'!W15+'Cash Flow (M)'!W19)</f>
        <v>0</v>
      </c>
      <c r="X21" s="168">
        <f>-Inputs!$E20*('Cash Flow (M)'!X15+'Cash Flow (M)'!X19)</f>
        <v>0</v>
      </c>
      <c r="Y21" s="168">
        <f>-Inputs!$E20*('Cash Flow (M)'!Y15+'Cash Flow (M)'!Y19)</f>
        <v>0</v>
      </c>
      <c r="Z21" s="168">
        <f>-Inputs!$E20*('Cash Flow (M)'!Z15+'Cash Flow (M)'!Z19)</f>
        <v>0</v>
      </c>
      <c r="AA21" s="168"/>
      <c r="AB21" s="168">
        <f>-Inputs!$E20*('Cash Flow (M)'!AB15+'Cash Flow (M)'!AB19)</f>
        <v>0</v>
      </c>
      <c r="AE21" s="155"/>
      <c r="AF21" s="150"/>
      <c r="AG21" s="166" t="s">
        <v>5</v>
      </c>
      <c r="AH21" s="159" t="e">
        <f>-SUM(C21:AB21)</f>
        <v>#DIV/0!</v>
      </c>
      <c r="AI21" s="159" t="e">
        <f>'Income Projections'!E34</f>
        <v>#DIV/0!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152</v>
      </c>
      <c r="AI23" s="150"/>
      <c r="AJ23" s="264"/>
    </row>
    <row r="24" spans="1:36" ht="15">
      <c r="A24" s="146" t="s">
        <v>2</v>
      </c>
      <c r="B24" s="147"/>
      <c r="C24" s="170">
        <f>C7+C15+C19+C21</f>
        <v>0</v>
      </c>
      <c r="D24" s="170">
        <f>D7+D15+D19+D21</f>
        <v>0</v>
      </c>
      <c r="E24" s="170">
        <f>E7+E15+E19+E21</f>
        <v>0</v>
      </c>
      <c r="F24" s="170">
        <f>F7+F15+F19+F21</f>
        <v>0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 t="e">
        <f>M7+M15+M19+M21</f>
        <v>#DIV/0!</v>
      </c>
      <c r="N24" s="170" t="e">
        <f>N7+N15+N19+N21</f>
        <v>#DIV/0!</v>
      </c>
      <c r="O24" s="170" t="e">
        <f>O7+O15+O19+O21</f>
        <v>#DIV/0!</v>
      </c>
      <c r="P24" s="170">
        <f>P7+P15+P19+P21</f>
        <v>0</v>
      </c>
      <c r="Q24" s="170"/>
      <c r="R24" s="170">
        <f>R7+R15+R19+R21</f>
        <v>0</v>
      </c>
      <c r="S24" s="170" t="e">
        <f>S7+S15+S19+S21</f>
        <v>#DIV/0!</v>
      </c>
      <c r="T24" s="170">
        <f>T7+T15+T19+T21</f>
        <v>0</v>
      </c>
      <c r="U24" s="170">
        <f>U7+U15+U19+U21</f>
        <v>0</v>
      </c>
      <c r="V24" s="170"/>
      <c r="W24" s="170">
        <f>W7+W15+W19+W21</f>
        <v>0</v>
      </c>
      <c r="X24" s="170">
        <f>X7+X15+X19+X21</f>
        <v>0</v>
      </c>
      <c r="Y24" s="170">
        <f>Y7+Y15+Y19+Y21</f>
        <v>0</v>
      </c>
      <c r="Z24" s="170">
        <f>Z7+Z15+Z19+Z21</f>
        <v>0</v>
      </c>
      <c r="AA24" s="170"/>
      <c r="AB24" s="171">
        <f>AB7+AB15+AB19+AB21</f>
        <v>0</v>
      </c>
      <c r="AE24" s="155"/>
      <c r="AF24" s="150"/>
      <c r="AG24" s="150"/>
      <c r="AH24" s="10" t="s">
        <v>154</v>
      </c>
      <c r="AI24" s="159" t="e">
        <f>SUM(C24:AB24)</f>
        <v>#DIV/0!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153</v>
      </c>
      <c r="AI25" s="159" t="e">
        <f>AB26</f>
        <v>#DIV/0!</v>
      </c>
      <c r="AJ25" s="264"/>
    </row>
    <row r="26" spans="1:36" ht="12.75">
      <c r="A26" s="151" t="s">
        <v>95</v>
      </c>
      <c r="B26" s="137"/>
      <c r="C26" s="160">
        <f>C24</f>
        <v>0</v>
      </c>
      <c r="D26" s="160">
        <f>C26+D24</f>
        <v>0</v>
      </c>
      <c r="E26" s="160">
        <f>D26+E24</f>
        <v>0</v>
      </c>
      <c r="F26" s="160">
        <f>E26+F24</f>
        <v>0</v>
      </c>
      <c r="G26" s="160"/>
      <c r="H26" s="160">
        <f>F26+H24</f>
        <v>0</v>
      </c>
      <c r="I26" s="160">
        <f>H26+I24</f>
        <v>0</v>
      </c>
      <c r="J26" s="160">
        <f>I26+J24</f>
        <v>0</v>
      </c>
      <c r="K26" s="160">
        <f>J26+K24</f>
        <v>0</v>
      </c>
      <c r="L26" s="160"/>
      <c r="M26" s="160" t="e">
        <f>K26+M24</f>
        <v>#DIV/0!</v>
      </c>
      <c r="N26" s="160" t="e">
        <f>M26+N24</f>
        <v>#DIV/0!</v>
      </c>
      <c r="O26" s="160" t="e">
        <f>N26+O24</f>
        <v>#DIV/0!</v>
      </c>
      <c r="P26" s="160" t="e">
        <f>O26+P24</f>
        <v>#DIV/0!</v>
      </c>
      <c r="Q26" s="160"/>
      <c r="R26" s="160" t="e">
        <f>P26+R24</f>
        <v>#DIV/0!</v>
      </c>
      <c r="S26" s="160" t="e">
        <f>R26+S24</f>
        <v>#DIV/0!</v>
      </c>
      <c r="T26" s="160" t="e">
        <f>S26+T24</f>
        <v>#DIV/0!</v>
      </c>
      <c r="U26" s="160" t="e">
        <f>T26+U24</f>
        <v>#DIV/0!</v>
      </c>
      <c r="V26" s="160"/>
      <c r="W26" s="160" t="e">
        <f>U26+W24</f>
        <v>#DIV/0!</v>
      </c>
      <c r="X26" s="160" t="e">
        <f>W26+X24</f>
        <v>#DIV/0!</v>
      </c>
      <c r="Y26" s="160" t="e">
        <f>X26+Y24</f>
        <v>#DIV/0!</v>
      </c>
      <c r="Z26" s="160" t="e">
        <f>Y26+Z24</f>
        <v>#DIV/0!</v>
      </c>
      <c r="AA26" s="160"/>
      <c r="AB26" s="173" t="e">
        <f>Z26+AB24</f>
        <v>#DIV/0!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158</v>
      </c>
      <c r="AI27" s="159" t="e">
        <f>SUM(C28:AB28)</f>
        <v>#DIV/0!</v>
      </c>
      <c r="AJ27" s="264"/>
    </row>
    <row r="28" spans="1:36" ht="15">
      <c r="A28" s="153" t="s">
        <v>84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 t="e">
        <f>O57</f>
        <v>#DIV/0!</v>
      </c>
      <c r="P28" s="174">
        <f>P57</f>
        <v>0</v>
      </c>
      <c r="Q28" s="174"/>
      <c r="R28" s="174">
        <f>R57</f>
        <v>0</v>
      </c>
      <c r="S28" s="174" t="e">
        <f>S57</f>
        <v>#DIV/0!</v>
      </c>
      <c r="T28" s="174">
        <f>T57</f>
        <v>0</v>
      </c>
      <c r="U28" s="174">
        <f>U57</f>
        <v>0</v>
      </c>
      <c r="V28" s="174"/>
      <c r="W28" s="174">
        <f>W57</f>
        <v>0</v>
      </c>
      <c r="X28" s="174">
        <f>X57</f>
        <v>0</v>
      </c>
      <c r="Y28" s="174">
        <f>Y57</f>
        <v>0</v>
      </c>
      <c r="Z28" s="174">
        <f>Z57</f>
        <v>0</v>
      </c>
      <c r="AA28" s="174"/>
      <c r="AB28" s="175">
        <f>AB57</f>
        <v>0</v>
      </c>
      <c r="AE28" s="155"/>
      <c r="AF28" s="150"/>
      <c r="AG28" s="150"/>
      <c r="AH28" s="10" t="s">
        <v>155</v>
      </c>
      <c r="AI28" s="159" t="e">
        <f>AB30</f>
        <v>#DIV/0!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134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 t="e">
        <f>N30+O28</f>
        <v>#DIV/0!</v>
      </c>
      <c r="P30" s="177" t="e">
        <f>O30+P28</f>
        <v>#DIV/0!</v>
      </c>
      <c r="Q30" s="177"/>
      <c r="R30" s="177" t="e">
        <f>P30+R28</f>
        <v>#DIV/0!</v>
      </c>
      <c r="S30" s="177" t="e">
        <f>R30+S28</f>
        <v>#DIV/0!</v>
      </c>
      <c r="T30" s="177" t="e">
        <f>S30+T28</f>
        <v>#DIV/0!</v>
      </c>
      <c r="U30" s="177" t="e">
        <f>T30+U28</f>
        <v>#DIV/0!</v>
      </c>
      <c r="V30" s="177"/>
      <c r="W30" s="177" t="e">
        <f>U30+W28</f>
        <v>#DIV/0!</v>
      </c>
      <c r="X30" s="177" t="e">
        <f>W30+X28</f>
        <v>#DIV/0!</v>
      </c>
      <c r="Y30" s="177" t="e">
        <f>X30+Y28</f>
        <v>#DIV/0!</v>
      </c>
      <c r="Z30" s="177" t="e">
        <f>Y30+Z28</f>
        <v>#DIV/0!</v>
      </c>
      <c r="AA30" s="177"/>
      <c r="AB30" s="178" t="e">
        <f>Z30+AB28</f>
        <v>#DIV/0!</v>
      </c>
      <c r="AE30" s="155"/>
      <c r="AF30" s="150"/>
      <c r="AG30" s="150"/>
      <c r="AH30" s="150"/>
      <c r="AI30" s="271" t="s">
        <v>156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153</v>
      </c>
      <c r="AI31" s="159" t="e">
        <f>AB26</f>
        <v>#DIV/0!</v>
      </c>
      <c r="AJ31" s="264"/>
    </row>
    <row r="32" spans="3:36" ht="12.75">
      <c r="C32" s="104" t="s">
        <v>1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157</v>
      </c>
      <c r="AI32" s="159" t="e">
        <f>'Income Projections'!E38</f>
        <v>#DIV/0!</v>
      </c>
      <c r="AJ32" s="264"/>
    </row>
    <row r="33" spans="3:36" ht="13.5" thickBot="1">
      <c r="C33" t="s">
        <v>60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139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71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50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49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136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37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100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47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99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67</v>
      </c>
      <c r="D50" s="280"/>
      <c r="E50" s="280"/>
      <c r="F50" s="281"/>
      <c r="H50" s="279" t="s">
        <v>68</v>
      </c>
      <c r="I50" s="280"/>
      <c r="J50" s="280"/>
      <c r="K50" s="281"/>
      <c r="M50" s="279" t="s">
        <v>69</v>
      </c>
      <c r="N50" s="280"/>
      <c r="O50" s="280"/>
      <c r="P50" s="281"/>
      <c r="R50" s="279" t="s">
        <v>70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89</v>
      </c>
      <c r="D51" s="96" t="s">
        <v>90</v>
      </c>
      <c r="E51" s="96" t="s">
        <v>91</v>
      </c>
      <c r="F51" s="161" t="s">
        <v>92</v>
      </c>
      <c r="G51" s="137"/>
      <c r="H51" s="102" t="s">
        <v>89</v>
      </c>
      <c r="I51" s="96" t="s">
        <v>90</v>
      </c>
      <c r="J51" s="96" t="s">
        <v>91</v>
      </c>
      <c r="K51" s="161" t="s">
        <v>92</v>
      </c>
      <c r="L51" s="137"/>
      <c r="M51" s="102" t="s">
        <v>89</v>
      </c>
      <c r="N51" s="96" t="s">
        <v>90</v>
      </c>
      <c r="O51" s="96" t="s">
        <v>91</v>
      </c>
      <c r="P51" s="161" t="s">
        <v>92</v>
      </c>
      <c r="Q51" s="137"/>
      <c r="R51" s="102" t="s">
        <v>89</v>
      </c>
      <c r="S51" s="96" t="s">
        <v>90</v>
      </c>
      <c r="T51" s="96" t="s">
        <v>91</v>
      </c>
      <c r="U51" s="161" t="s">
        <v>92</v>
      </c>
      <c r="W51" s="102" t="s">
        <v>89</v>
      </c>
      <c r="X51" s="96" t="s">
        <v>90</v>
      </c>
      <c r="Y51" s="96" t="s">
        <v>91</v>
      </c>
      <c r="Z51" s="161" t="s">
        <v>92</v>
      </c>
      <c r="AA51" s="187"/>
      <c r="AB51" s="186" t="s">
        <v>89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162</v>
      </c>
      <c r="C53" s="159">
        <f>C24</f>
        <v>0</v>
      </c>
      <c r="D53" s="159">
        <f>D24</f>
        <v>0</v>
      </c>
      <c r="E53" s="159">
        <f>E24</f>
        <v>0</v>
      </c>
      <c r="F53" s="159">
        <f>F24</f>
        <v>0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 t="e">
        <f>M24</f>
        <v>#DIV/0!</v>
      </c>
      <c r="N53" s="159" t="e">
        <f>N24</f>
        <v>#DIV/0!</v>
      </c>
      <c r="O53" s="159" t="e">
        <f>O24</f>
        <v>#DIV/0!</v>
      </c>
      <c r="P53" s="159">
        <f>P24</f>
        <v>0</v>
      </c>
      <c r="Q53" s="159"/>
      <c r="R53" s="159">
        <f>R24</f>
        <v>0</v>
      </c>
      <c r="S53" s="159" t="e">
        <f>S24</f>
        <v>#DIV/0!</v>
      </c>
      <c r="T53" s="159">
        <f>T24</f>
        <v>0</v>
      </c>
      <c r="U53" s="159">
        <f>U24</f>
        <v>0</v>
      </c>
      <c r="V53" s="159"/>
      <c r="W53" s="159">
        <f>W24</f>
        <v>0</v>
      </c>
      <c r="X53" s="159">
        <f>X24</f>
        <v>0</v>
      </c>
      <c r="Y53" s="159">
        <f>Y24</f>
        <v>0</v>
      </c>
      <c r="Z53" s="159">
        <f>Z24</f>
        <v>0</v>
      </c>
      <c r="AA53" s="159"/>
      <c r="AB53" s="159">
        <f>AB24</f>
        <v>0</v>
      </c>
    </row>
    <row r="55" spans="1:28" ht="12.75">
      <c r="A55" s="104" t="s">
        <v>106</v>
      </c>
      <c r="C55" s="274">
        <f>(1+Inputs!E60)*Inputs!E48</f>
        <v>0</v>
      </c>
      <c r="D55" s="274">
        <f>(1+Inputs!E60)*Inputs!E48</f>
        <v>0</v>
      </c>
      <c r="E55" s="274">
        <f>(1+Inputs!E60)*Inputs!E48</f>
        <v>0</v>
      </c>
      <c r="F55" s="274">
        <f>(1+Inputs!E60)*Inputs!E48</f>
        <v>0</v>
      </c>
      <c r="G55" s="274"/>
      <c r="H55" s="274">
        <f>(1+Inputs!E60)*Inputs!E48</f>
        <v>0</v>
      </c>
      <c r="I55" s="274">
        <f>(1+Inputs!E60)*Inputs!E48</f>
        <v>0</v>
      </c>
      <c r="J55" s="274">
        <f>(1+Inputs!E60)*Inputs!E48</f>
        <v>0</v>
      </c>
      <c r="K55" s="274">
        <f>(1+Inputs!E60)*Inputs!E48</f>
        <v>0</v>
      </c>
      <c r="L55" s="274"/>
      <c r="M55" s="274">
        <f>(1+Inputs!E60)*Inputs!E48</f>
        <v>0</v>
      </c>
      <c r="N55" s="274">
        <f>(1+Inputs!E60)*Inputs!E48</f>
        <v>0</v>
      </c>
      <c r="O55" s="274">
        <f>(1+Inputs!E60)*Inputs!E48</f>
        <v>0</v>
      </c>
      <c r="P55" s="274">
        <v>0</v>
      </c>
      <c r="Q55" s="274"/>
      <c r="R55" s="274">
        <v>0</v>
      </c>
      <c r="S55" s="274">
        <v>0</v>
      </c>
      <c r="T55" s="274">
        <v>0</v>
      </c>
      <c r="U55" s="274">
        <v>0</v>
      </c>
      <c r="V55" s="274"/>
      <c r="W55" s="274">
        <v>0</v>
      </c>
      <c r="X55" s="274">
        <v>0</v>
      </c>
      <c r="Y55" s="274">
        <v>0</v>
      </c>
      <c r="Z55" s="274">
        <v>0</v>
      </c>
      <c r="AA55" s="274"/>
      <c r="AB55" s="274">
        <v>0</v>
      </c>
    </row>
    <row r="57" spans="1:28" s="150" customFormat="1" ht="15">
      <c r="A57" s="150" t="s">
        <v>84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 t="e">
        <f>O55+0.5*(O53-O55)</f>
        <v>#DIV/0!</v>
      </c>
      <c r="P57" s="159">
        <f>0.5*P53</f>
        <v>0</v>
      </c>
      <c r="Q57" s="159"/>
      <c r="R57" s="159">
        <f>0.5*R53</f>
        <v>0</v>
      </c>
      <c r="S57" s="159" t="e">
        <f>0.5*S53</f>
        <v>#DIV/0!</v>
      </c>
      <c r="T57" s="159">
        <f>0.5*T53</f>
        <v>0</v>
      </c>
      <c r="U57" s="159">
        <f>0.5*U53</f>
        <v>0</v>
      </c>
      <c r="V57" s="159"/>
      <c r="W57" s="159">
        <f>0.5*W53</f>
        <v>0</v>
      </c>
      <c r="X57" s="159">
        <f>0.5*X53</f>
        <v>0</v>
      </c>
      <c r="Y57" s="159">
        <f>0.5*Y53</f>
        <v>0</v>
      </c>
      <c r="Z57" s="159">
        <f>0.5*Z53</f>
        <v>0</v>
      </c>
      <c r="AA57" s="159"/>
      <c r="AB57" s="159">
        <f>0.5*AB53</f>
        <v>0</v>
      </c>
    </row>
    <row r="60" spans="3:4" ht="12.75">
      <c r="C60" s="104" t="s">
        <v>145</v>
      </c>
      <c r="D60" s="104" t="s">
        <v>146</v>
      </c>
    </row>
    <row r="61" spans="1:4" ht="12.75">
      <c r="A61" s="104" t="s">
        <v>144</v>
      </c>
      <c r="C61" s="262" t="e">
        <f>IRR(A62:AB62,0.1)</f>
        <v>#VALUE!</v>
      </c>
      <c r="D61" s="263" t="e">
        <f>(1+C61)^4-1</f>
        <v>#VALUE!</v>
      </c>
    </row>
    <row r="62" spans="1:28" ht="12.75">
      <c r="A62" s="104">
        <f>-Inputs!E48</f>
        <v>0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 t="e">
        <f>O57</f>
        <v>#DIV/0!</v>
      </c>
      <c r="P62" s="143">
        <f>P57</f>
        <v>0</v>
      </c>
      <c r="R62" s="143">
        <f>R57</f>
        <v>0</v>
      </c>
      <c r="S62" s="143" t="e">
        <f>S57</f>
        <v>#DIV/0!</v>
      </c>
      <c r="T62" s="143">
        <f>T57</f>
        <v>0</v>
      </c>
      <c r="U62" s="143">
        <f>U57</f>
        <v>0</v>
      </c>
      <c r="W62" s="143">
        <f>W57</f>
        <v>0</v>
      </c>
      <c r="X62" s="143">
        <f>X57</f>
        <v>0</v>
      </c>
      <c r="Y62" s="143">
        <f>Y57</f>
        <v>0</v>
      </c>
      <c r="Z62" s="143">
        <f>Z57</f>
        <v>0</v>
      </c>
      <c r="AB62" s="143">
        <f>AB57</f>
        <v>0</v>
      </c>
    </row>
  </sheetData>
  <mergeCells count="10">
    <mergeCell ref="W3:Z3"/>
    <mergeCell ref="C3:F3"/>
    <mergeCell ref="H3:K3"/>
    <mergeCell ref="M3:P3"/>
    <mergeCell ref="R3:U3"/>
    <mergeCell ref="W50:Z50"/>
    <mergeCell ref="C50:F50"/>
    <mergeCell ref="H50:K50"/>
    <mergeCell ref="M50:P50"/>
    <mergeCell ref="R50:U50"/>
  </mergeCells>
  <printOptions/>
  <pageMargins left="0.75" right="0.75" top="1.5" bottom="0.5" header="0.5" footer="0.5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xSplit="1" topLeftCell="B2049" activePane="topRight" state="frozen"/>
      <selection pane="topLeft" activeCell="A1" sqref="A1"/>
      <selection pane="topRight" activeCell="A2" sqref="A2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>
      <c r="A1" s="275" t="s">
        <v>43</v>
      </c>
    </row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17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18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67</v>
      </c>
      <c r="D3" s="280"/>
      <c r="E3" s="280"/>
      <c r="F3" s="281"/>
      <c r="H3" s="279" t="s">
        <v>68</v>
      </c>
      <c r="I3" s="280"/>
      <c r="J3" s="280"/>
      <c r="K3" s="281"/>
      <c r="M3" s="279" t="s">
        <v>69</v>
      </c>
      <c r="N3" s="280"/>
      <c r="O3" s="280"/>
      <c r="P3" s="281"/>
      <c r="R3" s="279" t="s">
        <v>70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149</v>
      </c>
      <c r="AH3" s="150"/>
      <c r="AI3" s="150"/>
      <c r="AJ3" s="264"/>
    </row>
    <row r="4" spans="1:36" ht="12.75">
      <c r="A4" s="137"/>
      <c r="B4" s="137"/>
      <c r="C4" s="102" t="s">
        <v>89</v>
      </c>
      <c r="D4" s="96" t="s">
        <v>90</v>
      </c>
      <c r="E4" s="96" t="s">
        <v>91</v>
      </c>
      <c r="F4" s="161" t="s">
        <v>92</v>
      </c>
      <c r="G4" s="137"/>
      <c r="H4" s="102" t="s">
        <v>89</v>
      </c>
      <c r="I4" s="96" t="s">
        <v>90</v>
      </c>
      <c r="J4" s="96" t="s">
        <v>91</v>
      </c>
      <c r="K4" s="161" t="s">
        <v>92</v>
      </c>
      <c r="L4" s="137"/>
      <c r="M4" s="102" t="s">
        <v>89</v>
      </c>
      <c r="N4" s="96" t="s">
        <v>90</v>
      </c>
      <c r="O4" s="96" t="s">
        <v>91</v>
      </c>
      <c r="P4" s="161" t="s">
        <v>92</v>
      </c>
      <c r="Q4" s="137"/>
      <c r="R4" s="102" t="s">
        <v>89</v>
      </c>
      <c r="S4" s="96" t="s">
        <v>90</v>
      </c>
      <c r="T4" s="96" t="s">
        <v>91</v>
      </c>
      <c r="U4" s="161" t="s">
        <v>92</v>
      </c>
      <c r="W4" s="102" t="s">
        <v>89</v>
      </c>
      <c r="X4" s="96" t="s">
        <v>90</v>
      </c>
      <c r="Y4" s="96" t="s">
        <v>91</v>
      </c>
      <c r="Z4" s="161" t="s">
        <v>92</v>
      </c>
      <c r="AA4" s="187"/>
      <c r="AB4" s="186" t="s">
        <v>89</v>
      </c>
      <c r="AC4" s="101"/>
      <c r="AE4" s="155"/>
      <c r="AF4" s="150"/>
      <c r="AG4" s="150"/>
      <c r="AH4" s="273" t="s">
        <v>147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148</v>
      </c>
      <c r="AI5" s="150"/>
      <c r="AJ5" s="264"/>
    </row>
    <row r="6" spans="1:36" ht="12.75">
      <c r="A6" s="140" t="s">
        <v>75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150</v>
      </c>
      <c r="AI6" s="150" t="s">
        <v>151</v>
      </c>
      <c r="AJ6" s="264"/>
    </row>
    <row r="7" spans="1:36" ht="15">
      <c r="A7" s="104" t="s">
        <v>93</v>
      </c>
      <c r="C7" s="162">
        <f>-Inputs!E53*Inputs!E48</f>
        <v>0</v>
      </c>
      <c r="D7" s="162">
        <f>-Inputs!F53*Inputs!E48</f>
        <v>0</v>
      </c>
      <c r="E7" s="162">
        <f>-Inputs!G53*Inputs!E48</f>
        <v>0</v>
      </c>
      <c r="F7" s="162">
        <f>-Inputs!H53*Inputs!E48</f>
        <v>0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118</v>
      </c>
      <c r="AH7" s="159">
        <f>-SUM(C7:AB7)</f>
        <v>0</v>
      </c>
      <c r="AI7" s="159">
        <f>'Income Projections'!F37</f>
        <v>0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26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 t="e">
        <f>Inputs!E54*'Income Projections'!F8</f>
        <v>#DIV/0!</v>
      </c>
      <c r="N9" s="163" t="e">
        <f>Inputs!F54*'Income Projections'!F8</f>
        <v>#DIV/0!</v>
      </c>
      <c r="O9" s="163" t="e">
        <f>Inputs!G54*'Income Projections'!F8</f>
        <v>#DIV/0!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26</v>
      </c>
      <c r="AH9" s="159" t="e">
        <f>SUM(C9:AB9)</f>
        <v>#DIV/0!</v>
      </c>
      <c r="AI9" s="159" t="e">
        <f>'Income Projections'!F8</f>
        <v>#DIV/0!</v>
      </c>
      <c r="AJ9" s="264"/>
    </row>
    <row r="10" spans="1:36" ht="12.75">
      <c r="A10" s="104" t="s">
        <v>53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Projections'!F10</f>
        <v>0</v>
      </c>
      <c r="P10" s="163">
        <f>Inputs!F55*'Income Projections'!F10</f>
        <v>0</v>
      </c>
      <c r="Q10" s="164"/>
      <c r="R10" s="163">
        <f>Inputs!G55*'Income Projections'!F10</f>
        <v>0</v>
      </c>
      <c r="S10" s="163">
        <f>Inputs!H55*'Income Projections'!F10</f>
        <v>0</v>
      </c>
      <c r="T10" s="163">
        <f>Inputs!I55*'Income Projections'!F10</f>
        <v>0</v>
      </c>
      <c r="U10" s="163">
        <f>Inputs!J55*'Income Projections'!F10</f>
        <v>0</v>
      </c>
      <c r="V10" s="165"/>
      <c r="W10" s="163">
        <f>Inputs!K55*'Income Projections'!F10</f>
        <v>0</v>
      </c>
      <c r="X10" s="163">
        <f>Inputs!L55*'Income Projections'!F10</f>
        <v>0</v>
      </c>
      <c r="Y10" s="163">
        <f>Inputs!M55*'Income Projections'!F10</f>
        <v>0</v>
      </c>
      <c r="Z10" s="163">
        <f>Inputs!O55*'Income Projections'!F10</f>
        <v>0</v>
      </c>
      <c r="AA10" s="184"/>
      <c r="AB10" s="163">
        <f>Inputs!Q55*'Income Projections'!F10</f>
        <v>0</v>
      </c>
      <c r="AE10" s="155"/>
      <c r="AF10" s="150"/>
      <c r="AG10" s="10" t="s">
        <v>53</v>
      </c>
      <c r="AH10" s="159">
        <f>SUM(C10:AB10)</f>
        <v>0</v>
      </c>
      <c r="AI10" s="159">
        <f>'Income Projections'!F10</f>
        <v>0</v>
      </c>
      <c r="AJ10" s="264"/>
    </row>
    <row r="11" spans="1:36" ht="12.75">
      <c r="A11" s="104" t="s">
        <v>4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 t="e">
        <f>Inputs!E56*'Income Projections'!F11</f>
        <v>#DIV/0!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4</v>
      </c>
      <c r="AH11" s="159" t="e">
        <f>SUM(C11:AB11)</f>
        <v>#DIV/0!</v>
      </c>
      <c r="AI11" s="159" t="e">
        <f>'Income Projections'!F11</f>
        <v>#DIV/0!</v>
      </c>
      <c r="AJ11" s="264"/>
    </row>
    <row r="12" spans="1:36" ht="12.75">
      <c r="A12" s="104" t="s">
        <v>6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 t="e">
        <f>-Inputs!$E12*('Cash Flow (H)'!M9+'Cash Flow (H)'!M10+'Cash Flow (H)'!M11)</f>
        <v>#DIV/0!</v>
      </c>
      <c r="N12" s="163" t="e">
        <f>-Inputs!$E12*('Cash Flow (H)'!N9+'Cash Flow (H)'!N10+'Cash Flow (H)'!N11)</f>
        <v>#DIV/0!</v>
      </c>
      <c r="O12" s="163" t="e">
        <f>-Inputs!$E12*('Cash Flow (H)'!O9+'Cash Flow (H)'!O10+'Cash Flow (H)'!O11)</f>
        <v>#DIV/0!</v>
      </c>
      <c r="P12" s="163">
        <f>-Inputs!$E12*('Cash Flow (H)'!P9+'Cash Flow (H)'!P10+'Cash Flow (H)'!P11)</f>
        <v>0</v>
      </c>
      <c r="Q12" s="164"/>
      <c r="R12" s="163">
        <f>-Inputs!$E12*('Cash Flow (H)'!R9+'Cash Flow (H)'!R10+'Cash Flow (H)'!R11)</f>
        <v>0</v>
      </c>
      <c r="S12" s="163" t="e">
        <f>-Inputs!$E12*('Cash Flow (H)'!S9+'Cash Flow (H)'!S10+'Cash Flow (H)'!S11)</f>
        <v>#DIV/0!</v>
      </c>
      <c r="T12" s="163">
        <f>-Inputs!$E12*('Cash Flow (H)'!T9+'Cash Flow (H)'!T10+'Cash Flow (H)'!T11)</f>
        <v>0</v>
      </c>
      <c r="U12" s="163">
        <f>-Inputs!$E12*('Cash Flow (H)'!U9+'Cash Flow (H)'!U10+'Cash Flow (H)'!U11)</f>
        <v>0</v>
      </c>
      <c r="V12" s="165"/>
      <c r="W12" s="163">
        <f>-Inputs!$E12*('Cash Flow (H)'!W9+'Cash Flow (H)'!W10+'Cash Flow (H)'!W11)</f>
        <v>0</v>
      </c>
      <c r="X12" s="163">
        <f>-Inputs!$E12*('Cash Flow (H)'!X9+'Cash Flow (H)'!X10+'Cash Flow (H)'!X11)</f>
        <v>0</v>
      </c>
      <c r="Y12" s="163">
        <f>-Inputs!$E12*('Cash Flow (H)'!Y9+'Cash Flow (H)'!Y10+'Cash Flow (H)'!Y11)</f>
        <v>0</v>
      </c>
      <c r="Z12" s="163">
        <f>-Inputs!$E12*('Cash Flow (H)'!Z9+'Cash Flow (H)'!Z10+'Cash Flow (H)'!Z11)</f>
        <v>0</v>
      </c>
      <c r="AA12" s="184"/>
      <c r="AB12" s="163">
        <f>-Inputs!$E12*('Cash Flow (H)'!AB9+'Cash Flow (H)'!AB10+'Cash Flow (H)'!AB11)</f>
        <v>0</v>
      </c>
      <c r="AE12" s="155"/>
      <c r="AF12" s="150"/>
      <c r="AG12" s="10" t="s">
        <v>6</v>
      </c>
      <c r="AH12" s="159" t="e">
        <f>-SUM(C12:AB12)</f>
        <v>#DIV/0!</v>
      </c>
      <c r="AI12" s="159" t="e">
        <f>'Income Projections'!F16</f>
        <v>#DIV/0!</v>
      </c>
      <c r="AJ12" s="264"/>
    </row>
    <row r="13" spans="1:36" ht="12.75">
      <c r="A13" s="104" t="s">
        <v>97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 t="e">
        <f>-Inputs!E57*'Income Projections'!F17</f>
        <v>#DIV/0!</v>
      </c>
      <c r="N13" s="163" t="e">
        <f>-Inputs!F57*'Income Projections'!F17</f>
        <v>#DIV/0!</v>
      </c>
      <c r="O13" s="163" t="e">
        <f>-Inputs!G57*'Income Projections'!F17</f>
        <v>#DIV/0!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97</v>
      </c>
      <c r="AH13" s="159" t="e">
        <f>-SUM(C13:AB13)</f>
        <v>#DIV/0!</v>
      </c>
      <c r="AI13" s="159" t="e">
        <f>'Income Projections'!F17</f>
        <v>#DIV/0!</v>
      </c>
      <c r="AJ13" s="264"/>
    </row>
    <row r="14" spans="1:36" ht="12.75">
      <c r="A14" s="104" t="s">
        <v>94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 t="e">
        <f>-Inputs!$E13*('Cash Flow (H)'!M9+'Cash Flow (H)'!M10+'Cash Flow (H)'!M11)</f>
        <v>#DIV/0!</v>
      </c>
      <c r="N14" s="163" t="e">
        <f>-Inputs!$E13*('Cash Flow (H)'!N9+'Cash Flow (H)'!N10+'Cash Flow (H)'!N11)</f>
        <v>#DIV/0!</v>
      </c>
      <c r="O14" s="163" t="e">
        <f>-Inputs!$E13*('Cash Flow (H)'!O9+'Cash Flow (H)'!O10+'Cash Flow (H)'!O11)</f>
        <v>#DIV/0!</v>
      </c>
      <c r="P14" s="163">
        <f>-Inputs!$E13*('Cash Flow (H)'!P9+'Cash Flow (H)'!P10+'Cash Flow (H)'!P11)</f>
        <v>0</v>
      </c>
      <c r="Q14" s="164"/>
      <c r="R14" s="163">
        <f>-Inputs!$E13*('Cash Flow (H)'!R9+'Cash Flow (H)'!R10+'Cash Flow (H)'!R11)</f>
        <v>0</v>
      </c>
      <c r="S14" s="163" t="e">
        <f>-Inputs!$E13*('Cash Flow (H)'!S9+'Cash Flow (H)'!S10+'Cash Flow (H)'!S11)</f>
        <v>#DIV/0!</v>
      </c>
      <c r="T14" s="163">
        <f>-Inputs!$E13*('Cash Flow (H)'!T9+'Cash Flow (H)'!T10+'Cash Flow (H)'!T11)</f>
        <v>0</v>
      </c>
      <c r="U14" s="163">
        <f>-Inputs!$E13*('Cash Flow (H)'!U9+'Cash Flow (H)'!U10+'Cash Flow (H)'!U11)</f>
        <v>0</v>
      </c>
      <c r="V14" s="165"/>
      <c r="W14" s="163">
        <f>-Inputs!$E13*('Cash Flow (H)'!W9+'Cash Flow (H)'!W10+'Cash Flow (H)'!W11)</f>
        <v>0</v>
      </c>
      <c r="X14" s="163">
        <f>-Inputs!$E13*('Cash Flow (H)'!X9+'Cash Flow (H)'!X10+'Cash Flow (H)'!X11)</f>
        <v>0</v>
      </c>
      <c r="Y14" s="163">
        <f>-Inputs!$E13*('Cash Flow (H)'!Y9+'Cash Flow (H)'!Y10+'Cash Flow (H)'!Y11)</f>
        <v>0</v>
      </c>
      <c r="Z14" s="163">
        <f>-Inputs!$E13*('Cash Flow (H)'!Z9+'Cash Flow (H)'!Z10+'Cash Flow (H)'!Z11)</f>
        <v>0</v>
      </c>
      <c r="AA14" s="184"/>
      <c r="AB14" s="163">
        <f>-Inputs!$E13*('Cash Flow (H)'!AB9+'Cash Flow (H)'!AB10+'Cash Flow (H)'!AB11)</f>
        <v>0</v>
      </c>
      <c r="AE14" s="155"/>
      <c r="AF14" s="150"/>
      <c r="AG14" s="10" t="s">
        <v>94</v>
      </c>
      <c r="AH14" s="159" t="e">
        <f>-SUM(C14:AB14)</f>
        <v>#DIV/0!</v>
      </c>
      <c r="AI14" s="159" t="e">
        <f>'Income Projections'!F18</f>
        <v>#DIV/0!</v>
      </c>
      <c r="AJ14" s="264"/>
    </row>
    <row r="15" spans="1:36" s="167" customFormat="1" ht="15">
      <c r="A15" s="166" t="s">
        <v>52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 t="e">
        <f>SUM(M9:M14)</f>
        <v>#DIV/0!</v>
      </c>
      <c r="N15" s="169" t="e">
        <f>SUM(N9:N14)</f>
        <v>#DIV/0!</v>
      </c>
      <c r="O15" s="169" t="e">
        <f>SUM(O9:O14)</f>
        <v>#DIV/0!</v>
      </c>
      <c r="P15" s="169">
        <f>SUM(P9:P14)</f>
        <v>0</v>
      </c>
      <c r="Q15" s="169"/>
      <c r="R15" s="169">
        <f>SUM(R9:R14)</f>
        <v>0</v>
      </c>
      <c r="S15" s="169" t="e">
        <f>SUM(S9:S14)</f>
        <v>#DIV/0!</v>
      </c>
      <c r="T15" s="169">
        <f>SUM(T9:T14)</f>
        <v>0</v>
      </c>
      <c r="U15" s="169">
        <f>SUM(U9:U14)</f>
        <v>0</v>
      </c>
      <c r="V15" s="169"/>
      <c r="W15" s="169">
        <f>SUM(W9:W14)</f>
        <v>0</v>
      </c>
      <c r="X15" s="169">
        <f>SUM(X9:X14)</f>
        <v>0</v>
      </c>
      <c r="Y15" s="169">
        <f>SUM(Y9:Y14)</f>
        <v>0</v>
      </c>
      <c r="Z15" s="169">
        <f>SUM(Z9:Z14)</f>
        <v>0</v>
      </c>
      <c r="AA15" s="169"/>
      <c r="AB15" s="169">
        <f>SUM(AB9:AB14)</f>
        <v>0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33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Projections'!F24</f>
        <v>0</v>
      </c>
      <c r="P17" s="163">
        <f>Inputs!F58*'Income Projections'!F24</f>
        <v>0</v>
      </c>
      <c r="Q17" s="164"/>
      <c r="R17" s="163">
        <f>Inputs!G58*'Income Projections'!F24</f>
        <v>0</v>
      </c>
      <c r="S17" s="163">
        <f>Inputs!H58*'Income Projections'!F24</f>
        <v>0</v>
      </c>
      <c r="T17" s="163"/>
      <c r="U17" s="163">
        <f>Inputs!J58*'Income Projections'!F24</f>
        <v>0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33</v>
      </c>
      <c r="AH17" s="159">
        <f>SUM(C17:AB17)</f>
        <v>0</v>
      </c>
      <c r="AI17" s="159">
        <f>'Income Projections'!F24</f>
        <v>0</v>
      </c>
      <c r="AJ17" s="264"/>
    </row>
    <row r="18" spans="1:36" ht="12.75">
      <c r="A18" s="104" t="s">
        <v>30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(H)'!O17</f>
        <v>0</v>
      </c>
      <c r="P18" s="163">
        <f>-Inputs!$E17*'Cash Flow (H)'!P17</f>
        <v>0</v>
      </c>
      <c r="Q18" s="164"/>
      <c r="R18" s="163">
        <f>-Inputs!$E17*'Cash Flow (H)'!R17</f>
        <v>0</v>
      </c>
      <c r="S18" s="163">
        <f>-Inputs!$E17*'Cash Flow (H)'!S17</f>
        <v>0</v>
      </c>
      <c r="T18" s="163"/>
      <c r="U18" s="163">
        <f>-Inputs!$E17*'Cash Flow (H)'!U17</f>
        <v>0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30</v>
      </c>
      <c r="AH18" s="159">
        <f>-SUM(C18:AB18)</f>
        <v>0</v>
      </c>
      <c r="AI18" s="159">
        <f>'Income Projections'!F26</f>
        <v>0</v>
      </c>
      <c r="AJ18" s="264"/>
    </row>
    <row r="19" spans="1:36" s="167" customFormat="1" ht="12.75">
      <c r="A19" s="166" t="s">
        <v>31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</v>
      </c>
      <c r="P19" s="169">
        <f>P17+P18</f>
        <v>0</v>
      </c>
      <c r="Q19" s="169"/>
      <c r="R19" s="169">
        <f>R17+R18</f>
        <v>0</v>
      </c>
      <c r="S19" s="169">
        <f>S17+S18</f>
        <v>0</v>
      </c>
      <c r="T19" s="169"/>
      <c r="U19" s="169">
        <f>U17+U18</f>
        <v>0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 t="e">
        <f>-Inputs!$E20*('Cash Flow (H)'!M15+'Cash Flow (H)'!M19)</f>
        <v>#DIV/0!</v>
      </c>
      <c r="N21" s="168" t="e">
        <f>-Inputs!$E20*('Cash Flow (H)'!N15+'Cash Flow (H)'!N19)</f>
        <v>#DIV/0!</v>
      </c>
      <c r="O21" s="168" t="e">
        <f>-Inputs!$E20*('Cash Flow (H)'!O15+'Cash Flow (H)'!O19)</f>
        <v>#DIV/0!</v>
      </c>
      <c r="P21" s="168">
        <f>-Inputs!$E20*('Cash Flow (H)'!P15+'Cash Flow (H)'!P19)</f>
        <v>0</v>
      </c>
      <c r="Q21" s="168"/>
      <c r="R21" s="168">
        <f>-Inputs!$E20*('Cash Flow (H)'!R15+'Cash Flow (H)'!R19)</f>
        <v>0</v>
      </c>
      <c r="S21" s="168" t="e">
        <f>-Inputs!$E20*('Cash Flow (H)'!S15+'Cash Flow (H)'!S19)</f>
        <v>#DIV/0!</v>
      </c>
      <c r="T21" s="168">
        <f>-Inputs!$E20*('Cash Flow (H)'!T15+'Cash Flow (H)'!T19)</f>
        <v>0</v>
      </c>
      <c r="U21" s="168">
        <f>-Inputs!$E20*('Cash Flow (H)'!U15+'Cash Flow (H)'!U19)</f>
        <v>0</v>
      </c>
      <c r="V21" s="168"/>
      <c r="W21" s="168">
        <f>-Inputs!$E20*('Cash Flow (H)'!W15+'Cash Flow (H)'!W19)</f>
        <v>0</v>
      </c>
      <c r="X21" s="168">
        <f>-Inputs!$E20*('Cash Flow (H)'!X15+'Cash Flow (H)'!X19)</f>
        <v>0</v>
      </c>
      <c r="Y21" s="168">
        <f>-Inputs!$E20*('Cash Flow (H)'!Y15+'Cash Flow (H)'!Y19)</f>
        <v>0</v>
      </c>
      <c r="Z21" s="168">
        <f>-Inputs!$E20*('Cash Flow (H)'!Z15+'Cash Flow (H)'!Z19)</f>
        <v>0</v>
      </c>
      <c r="AA21" s="168"/>
      <c r="AB21" s="168">
        <f>-Inputs!$E20*('Cash Flow (H)'!AB15+'Cash Flow (H)'!AB19)</f>
        <v>0</v>
      </c>
      <c r="AE21" s="155"/>
      <c r="AF21" s="150"/>
      <c r="AG21" s="166" t="s">
        <v>5</v>
      </c>
      <c r="AH21" s="159" t="e">
        <f>-SUM(C21:AB21)</f>
        <v>#DIV/0!</v>
      </c>
      <c r="AI21" s="159" t="e">
        <f>'Income Projections'!F34</f>
        <v>#DIV/0!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152</v>
      </c>
      <c r="AI23" s="150"/>
      <c r="AJ23" s="264"/>
    </row>
    <row r="24" spans="1:36" ht="15">
      <c r="A24" s="146" t="s">
        <v>2</v>
      </c>
      <c r="B24" s="147"/>
      <c r="C24" s="170">
        <f>C7+C15+C19+C21</f>
        <v>0</v>
      </c>
      <c r="D24" s="170">
        <f>D7+D15+D19+D21</f>
        <v>0</v>
      </c>
      <c r="E24" s="170">
        <f>E7+E15+E19+E21</f>
        <v>0</v>
      </c>
      <c r="F24" s="170">
        <f>F7+F15+F19+F21</f>
        <v>0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 t="e">
        <f>M7+M15+M19+M21</f>
        <v>#DIV/0!</v>
      </c>
      <c r="N24" s="170" t="e">
        <f>N7+N15+N19+N21</f>
        <v>#DIV/0!</v>
      </c>
      <c r="O24" s="170" t="e">
        <f>O7+O15+O19+O21</f>
        <v>#DIV/0!</v>
      </c>
      <c r="P24" s="170">
        <f>P7+P15+P19+P21</f>
        <v>0</v>
      </c>
      <c r="Q24" s="170"/>
      <c r="R24" s="170">
        <f>R7+R15+R19+R21</f>
        <v>0</v>
      </c>
      <c r="S24" s="170" t="e">
        <f>S7+S15+S19+S21</f>
        <v>#DIV/0!</v>
      </c>
      <c r="T24" s="170">
        <f>T7+T15+T19+T21</f>
        <v>0</v>
      </c>
      <c r="U24" s="170">
        <f>U7+U15+U19+U21</f>
        <v>0</v>
      </c>
      <c r="V24" s="170"/>
      <c r="W24" s="170">
        <f>W7+W15+W19+W21</f>
        <v>0</v>
      </c>
      <c r="X24" s="170">
        <f>X7+X15+X19+X21</f>
        <v>0</v>
      </c>
      <c r="Y24" s="170">
        <f>Y7+Y15+Y19+Y21</f>
        <v>0</v>
      </c>
      <c r="Z24" s="170">
        <f>Z7+Z15+Z19+Z21</f>
        <v>0</v>
      </c>
      <c r="AA24" s="170"/>
      <c r="AB24" s="171">
        <f>AB7+AB15+AB19+AB21</f>
        <v>0</v>
      </c>
      <c r="AE24" s="155"/>
      <c r="AF24" s="150"/>
      <c r="AG24" s="150"/>
      <c r="AH24" s="10" t="s">
        <v>154</v>
      </c>
      <c r="AI24" s="159" t="e">
        <f>SUM(C24:AB24)</f>
        <v>#DIV/0!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153</v>
      </c>
      <c r="AI25" s="159" t="e">
        <f>AB26</f>
        <v>#DIV/0!</v>
      </c>
      <c r="AJ25" s="264"/>
    </row>
    <row r="26" spans="1:36" ht="12.75">
      <c r="A26" s="151" t="s">
        <v>95</v>
      </c>
      <c r="B26" s="137"/>
      <c r="C26" s="160">
        <f>C24</f>
        <v>0</v>
      </c>
      <c r="D26" s="160">
        <f>C26+D24</f>
        <v>0</v>
      </c>
      <c r="E26" s="160">
        <f>D26+E24</f>
        <v>0</v>
      </c>
      <c r="F26" s="160">
        <f>E26+F24</f>
        <v>0</v>
      </c>
      <c r="G26" s="160"/>
      <c r="H26" s="160">
        <f>F26+H24</f>
        <v>0</v>
      </c>
      <c r="I26" s="160">
        <f>H26+I24</f>
        <v>0</v>
      </c>
      <c r="J26" s="160">
        <f>I26+J24</f>
        <v>0</v>
      </c>
      <c r="K26" s="160">
        <f>J26+K24</f>
        <v>0</v>
      </c>
      <c r="L26" s="160"/>
      <c r="M26" s="160" t="e">
        <f>K26+M24</f>
        <v>#DIV/0!</v>
      </c>
      <c r="N26" s="160" t="e">
        <f>M26+N24</f>
        <v>#DIV/0!</v>
      </c>
      <c r="O26" s="160" t="e">
        <f>N26+O24</f>
        <v>#DIV/0!</v>
      </c>
      <c r="P26" s="160" t="e">
        <f>O26+P24</f>
        <v>#DIV/0!</v>
      </c>
      <c r="Q26" s="160"/>
      <c r="R26" s="160" t="e">
        <f>P26+R24</f>
        <v>#DIV/0!</v>
      </c>
      <c r="S26" s="160" t="e">
        <f>R26+S24</f>
        <v>#DIV/0!</v>
      </c>
      <c r="T26" s="160" t="e">
        <f>S26+T24</f>
        <v>#DIV/0!</v>
      </c>
      <c r="U26" s="160" t="e">
        <f>T26+U24</f>
        <v>#DIV/0!</v>
      </c>
      <c r="V26" s="160"/>
      <c r="W26" s="160" t="e">
        <f>U26+W24</f>
        <v>#DIV/0!</v>
      </c>
      <c r="X26" s="160" t="e">
        <f>W26+X24</f>
        <v>#DIV/0!</v>
      </c>
      <c r="Y26" s="160" t="e">
        <f>X26+Y24</f>
        <v>#DIV/0!</v>
      </c>
      <c r="Z26" s="160" t="e">
        <f>Y26+Z24</f>
        <v>#DIV/0!</v>
      </c>
      <c r="AA26" s="160"/>
      <c r="AB26" s="173" t="e">
        <f>Z26+AB24</f>
        <v>#DIV/0!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158</v>
      </c>
      <c r="AI27" s="159" t="e">
        <f>SUM(C28:AB28)</f>
        <v>#DIV/0!</v>
      </c>
      <c r="AJ27" s="264"/>
    </row>
    <row r="28" spans="1:36" ht="15">
      <c r="A28" s="153" t="s">
        <v>84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 t="e">
        <f>O57</f>
        <v>#DIV/0!</v>
      </c>
      <c r="P28" s="174">
        <f>P57</f>
        <v>0</v>
      </c>
      <c r="Q28" s="174"/>
      <c r="R28" s="174">
        <f>R57</f>
        <v>0</v>
      </c>
      <c r="S28" s="174" t="e">
        <f>S57</f>
        <v>#DIV/0!</v>
      </c>
      <c r="T28" s="174">
        <f>T57</f>
        <v>0</v>
      </c>
      <c r="U28" s="174">
        <f>U57</f>
        <v>0</v>
      </c>
      <c r="V28" s="174"/>
      <c r="W28" s="174">
        <f>W57</f>
        <v>0</v>
      </c>
      <c r="X28" s="174">
        <f>X57</f>
        <v>0</v>
      </c>
      <c r="Y28" s="174">
        <f>Y57</f>
        <v>0</v>
      </c>
      <c r="Z28" s="174">
        <f>Z57</f>
        <v>0</v>
      </c>
      <c r="AA28" s="174"/>
      <c r="AB28" s="175">
        <f>AB57</f>
        <v>0</v>
      </c>
      <c r="AE28" s="155"/>
      <c r="AF28" s="150"/>
      <c r="AG28" s="150"/>
      <c r="AH28" s="10" t="s">
        <v>155</v>
      </c>
      <c r="AI28" s="159" t="e">
        <f>AB30</f>
        <v>#DIV/0!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134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 t="e">
        <f>N30+O28</f>
        <v>#DIV/0!</v>
      </c>
      <c r="P30" s="177" t="e">
        <f>O30+P28</f>
        <v>#DIV/0!</v>
      </c>
      <c r="Q30" s="177"/>
      <c r="R30" s="177" t="e">
        <f>P30+R28</f>
        <v>#DIV/0!</v>
      </c>
      <c r="S30" s="177" t="e">
        <f>R30+S28</f>
        <v>#DIV/0!</v>
      </c>
      <c r="T30" s="177" t="e">
        <f>S30+T28</f>
        <v>#DIV/0!</v>
      </c>
      <c r="U30" s="177" t="e">
        <f>T30+U28</f>
        <v>#DIV/0!</v>
      </c>
      <c r="V30" s="177"/>
      <c r="W30" s="177" t="e">
        <f>U30+W28</f>
        <v>#DIV/0!</v>
      </c>
      <c r="X30" s="177" t="e">
        <f>W30+X28</f>
        <v>#DIV/0!</v>
      </c>
      <c r="Y30" s="177" t="e">
        <f>X30+Y28</f>
        <v>#DIV/0!</v>
      </c>
      <c r="Z30" s="177" t="e">
        <f>Y30+Z28</f>
        <v>#DIV/0!</v>
      </c>
      <c r="AA30" s="177"/>
      <c r="AB30" s="178" t="e">
        <f>Z30+AB28</f>
        <v>#DIV/0!</v>
      </c>
      <c r="AE30" s="155"/>
      <c r="AF30" s="150"/>
      <c r="AG30" s="150"/>
      <c r="AH30" s="150"/>
      <c r="AI30" s="271" t="s">
        <v>156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153</v>
      </c>
      <c r="AI31" s="159" t="e">
        <f>AB26</f>
        <v>#DIV/0!</v>
      </c>
      <c r="AJ31" s="264"/>
    </row>
    <row r="32" spans="3:36" ht="12.75">
      <c r="C32" s="104" t="s">
        <v>1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157</v>
      </c>
      <c r="AI32" s="159" t="e">
        <f>'Income Projections'!F38</f>
        <v>#DIV/0!</v>
      </c>
      <c r="AJ32" s="264"/>
    </row>
    <row r="33" spans="3:36" ht="13.5" thickBot="1">
      <c r="C33" t="s">
        <v>60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139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71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50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49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136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37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100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47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99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67</v>
      </c>
      <c r="D50" s="280"/>
      <c r="E50" s="280"/>
      <c r="F50" s="281"/>
      <c r="H50" s="279" t="s">
        <v>68</v>
      </c>
      <c r="I50" s="280"/>
      <c r="J50" s="280"/>
      <c r="K50" s="281"/>
      <c r="M50" s="279" t="s">
        <v>69</v>
      </c>
      <c r="N50" s="280"/>
      <c r="O50" s="280"/>
      <c r="P50" s="281"/>
      <c r="R50" s="279" t="s">
        <v>70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89</v>
      </c>
      <c r="D51" s="96" t="s">
        <v>90</v>
      </c>
      <c r="E51" s="96" t="s">
        <v>91</v>
      </c>
      <c r="F51" s="161" t="s">
        <v>92</v>
      </c>
      <c r="G51" s="137"/>
      <c r="H51" s="102" t="s">
        <v>89</v>
      </c>
      <c r="I51" s="96" t="s">
        <v>90</v>
      </c>
      <c r="J51" s="96" t="s">
        <v>91</v>
      </c>
      <c r="K51" s="161" t="s">
        <v>92</v>
      </c>
      <c r="L51" s="137"/>
      <c r="M51" s="102" t="s">
        <v>89</v>
      </c>
      <c r="N51" s="96" t="s">
        <v>90</v>
      </c>
      <c r="O51" s="96" t="s">
        <v>91</v>
      </c>
      <c r="P51" s="161" t="s">
        <v>92</v>
      </c>
      <c r="Q51" s="137"/>
      <c r="R51" s="102" t="s">
        <v>89</v>
      </c>
      <c r="S51" s="96" t="s">
        <v>90</v>
      </c>
      <c r="T51" s="96" t="s">
        <v>91</v>
      </c>
      <c r="U51" s="161" t="s">
        <v>92</v>
      </c>
      <c r="W51" s="102" t="s">
        <v>89</v>
      </c>
      <c r="X51" s="96" t="s">
        <v>90</v>
      </c>
      <c r="Y51" s="96" t="s">
        <v>91</v>
      </c>
      <c r="Z51" s="161" t="s">
        <v>92</v>
      </c>
      <c r="AA51" s="187"/>
      <c r="AB51" s="186" t="s">
        <v>89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162</v>
      </c>
      <c r="C53" s="159">
        <f>C24</f>
        <v>0</v>
      </c>
      <c r="D53" s="159">
        <f>D24</f>
        <v>0</v>
      </c>
      <c r="E53" s="159">
        <f>E24</f>
        <v>0</v>
      </c>
      <c r="F53" s="159">
        <f>F24</f>
        <v>0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 t="e">
        <f>M24</f>
        <v>#DIV/0!</v>
      </c>
      <c r="N53" s="159" t="e">
        <f>N24</f>
        <v>#DIV/0!</v>
      </c>
      <c r="O53" s="159" t="e">
        <f>O24</f>
        <v>#DIV/0!</v>
      </c>
      <c r="P53" s="159">
        <f>P24</f>
        <v>0</v>
      </c>
      <c r="Q53" s="159"/>
      <c r="R53" s="159">
        <f>R24</f>
        <v>0</v>
      </c>
      <c r="S53" s="159" t="e">
        <f>S24</f>
        <v>#DIV/0!</v>
      </c>
      <c r="T53" s="159">
        <f>T24</f>
        <v>0</v>
      </c>
      <c r="U53" s="159">
        <f>U24</f>
        <v>0</v>
      </c>
      <c r="V53" s="159"/>
      <c r="W53" s="159">
        <f>W24</f>
        <v>0</v>
      </c>
      <c r="X53" s="159">
        <f>X24</f>
        <v>0</v>
      </c>
      <c r="Y53" s="159">
        <f>Y24</f>
        <v>0</v>
      </c>
      <c r="Z53" s="159">
        <f>Z24</f>
        <v>0</v>
      </c>
      <c r="AA53" s="159"/>
      <c r="AB53" s="159">
        <f>AB24</f>
        <v>0</v>
      </c>
    </row>
    <row r="55" spans="1:28" ht="12.75">
      <c r="A55" s="104" t="s">
        <v>106</v>
      </c>
      <c r="C55" s="274">
        <f>(1+Inputs!E60)*Inputs!E48</f>
        <v>0</v>
      </c>
      <c r="D55" s="274">
        <f>(1+Inputs!E60)*Inputs!E48</f>
        <v>0</v>
      </c>
      <c r="E55" s="274">
        <f>(1+Inputs!E60)*Inputs!E48</f>
        <v>0</v>
      </c>
      <c r="F55" s="274">
        <f>(1+Inputs!E60)*Inputs!E48</f>
        <v>0</v>
      </c>
      <c r="G55" s="274"/>
      <c r="H55" s="274">
        <f>(1+Inputs!E60)*Inputs!E48</f>
        <v>0</v>
      </c>
      <c r="I55" s="274">
        <f>(1+Inputs!E60)*Inputs!E48</f>
        <v>0</v>
      </c>
      <c r="J55" s="274">
        <f>(1+Inputs!E60)*Inputs!E48</f>
        <v>0</v>
      </c>
      <c r="K55" s="274">
        <f>(1+Inputs!E60)*Inputs!E48</f>
        <v>0</v>
      </c>
      <c r="L55" s="274"/>
      <c r="M55" s="274">
        <f>(1+Inputs!E60)*Inputs!E48</f>
        <v>0</v>
      </c>
      <c r="N55" s="274">
        <f>(1+Inputs!E60)*Inputs!E48</f>
        <v>0</v>
      </c>
      <c r="O55" s="274">
        <f>(1+Inputs!E60)*Inputs!E48</f>
        <v>0</v>
      </c>
      <c r="P55" s="274">
        <v>0</v>
      </c>
      <c r="Q55" s="274"/>
      <c r="R55" s="274">
        <v>0</v>
      </c>
      <c r="S55" s="274">
        <v>0</v>
      </c>
      <c r="T55" s="274">
        <v>0</v>
      </c>
      <c r="U55" s="274">
        <v>0</v>
      </c>
      <c r="V55" s="274"/>
      <c r="W55" s="274">
        <v>0</v>
      </c>
      <c r="X55" s="274">
        <v>0</v>
      </c>
      <c r="Y55" s="274">
        <v>0</v>
      </c>
      <c r="Z55" s="274">
        <v>0</v>
      </c>
      <c r="AA55" s="274"/>
      <c r="AB55" s="274">
        <v>0</v>
      </c>
    </row>
    <row r="57" spans="1:28" s="150" customFormat="1" ht="15">
      <c r="A57" s="150" t="s">
        <v>84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 t="e">
        <f>O55+0.5*(O53-O55)</f>
        <v>#DIV/0!</v>
      </c>
      <c r="P57" s="159">
        <f>0.5*P53</f>
        <v>0</v>
      </c>
      <c r="Q57" s="159"/>
      <c r="R57" s="159">
        <f>0.5*R53</f>
        <v>0</v>
      </c>
      <c r="S57" s="159" t="e">
        <f>0.5*S53</f>
        <v>#DIV/0!</v>
      </c>
      <c r="T57" s="159">
        <f>0.5*T53</f>
        <v>0</v>
      </c>
      <c r="U57" s="159">
        <f>0.5*U53</f>
        <v>0</v>
      </c>
      <c r="V57" s="159"/>
      <c r="W57" s="159">
        <f>0.5*W53</f>
        <v>0</v>
      </c>
      <c r="X57" s="159">
        <f>0.5*X53</f>
        <v>0</v>
      </c>
      <c r="Y57" s="159">
        <f>0.5*Y53</f>
        <v>0</v>
      </c>
      <c r="Z57" s="159">
        <f>0.5*Z53</f>
        <v>0</v>
      </c>
      <c r="AA57" s="159"/>
      <c r="AB57" s="159">
        <f>0.5*AB53</f>
        <v>0</v>
      </c>
    </row>
    <row r="60" spans="3:4" ht="12.75">
      <c r="C60" s="104" t="s">
        <v>145</v>
      </c>
      <c r="D60" s="104" t="s">
        <v>146</v>
      </c>
    </row>
    <row r="61" spans="1:4" ht="12.75">
      <c r="A61" s="104" t="s">
        <v>144</v>
      </c>
      <c r="C61" s="262" t="e">
        <f>IRR(A62:AB62,0.1)</f>
        <v>#VALUE!</v>
      </c>
      <c r="D61" s="263" t="e">
        <f>(1+C61)^4-1</f>
        <v>#VALUE!</v>
      </c>
    </row>
    <row r="62" spans="1:28" ht="12.75">
      <c r="A62" s="104">
        <f>-Inputs!E48</f>
        <v>0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 t="e">
        <f>O57</f>
        <v>#DIV/0!</v>
      </c>
      <c r="P62" s="143">
        <f>P57</f>
        <v>0</v>
      </c>
      <c r="R62" s="143">
        <f>R57</f>
        <v>0</v>
      </c>
      <c r="S62" s="143" t="e">
        <f>S57</f>
        <v>#DIV/0!</v>
      </c>
      <c r="T62" s="143">
        <f>T57</f>
        <v>0</v>
      </c>
      <c r="U62" s="143">
        <f>U57</f>
        <v>0</v>
      </c>
      <c r="W62" s="143">
        <f>W57</f>
        <v>0</v>
      </c>
      <c r="X62" s="143">
        <f>X57</f>
        <v>0</v>
      </c>
      <c r="Y62" s="143">
        <f>Y57</f>
        <v>0</v>
      </c>
      <c r="Z62" s="143">
        <f>Z57</f>
        <v>0</v>
      </c>
      <c r="AB62" s="143">
        <f>AB57</f>
        <v>0</v>
      </c>
    </row>
  </sheetData>
  <mergeCells count="10">
    <mergeCell ref="W3:Z3"/>
    <mergeCell ref="C50:F50"/>
    <mergeCell ref="H50:K50"/>
    <mergeCell ref="M50:P50"/>
    <mergeCell ref="R50:U50"/>
    <mergeCell ref="W50:Z50"/>
    <mergeCell ref="C3:F3"/>
    <mergeCell ref="H3:K3"/>
    <mergeCell ref="M3:P3"/>
    <mergeCell ref="R3:U3"/>
  </mergeCells>
  <printOptions/>
  <pageMargins left="0.75" right="0.75" top="1.5" bottom="0.5" header="0.5" footer="0.5"/>
  <pageSetup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45"/>
  <sheetViews>
    <sheetView workbookViewId="0" topLeftCell="A1">
      <selection activeCell="A1" sqref="A1"/>
    </sheetView>
  </sheetViews>
  <sheetFormatPr defaultColWidth="11.00390625" defaultRowHeight="12"/>
  <cols>
    <col min="2" max="2" width="3.50390625" style="0" customWidth="1"/>
    <col min="4" max="4" width="9.875" style="0" customWidth="1"/>
    <col min="5" max="5" width="14.125" style="0" customWidth="1"/>
    <col min="6" max="6" width="11.50390625" style="0" bestFit="1" customWidth="1"/>
    <col min="7" max="8" width="11.875" style="0" bestFit="1" customWidth="1"/>
    <col min="9" max="9" width="3.50390625" style="0" customWidth="1"/>
    <col min="12" max="12" width="14.375" style="0" bestFit="1" customWidth="1"/>
  </cols>
  <sheetData>
    <row r="2" spans="3:8" ht="12.75">
      <c r="C2" s="276" t="s">
        <v>72</v>
      </c>
      <c r="D2" s="277"/>
      <c r="E2" s="277"/>
      <c r="F2" s="277"/>
      <c r="G2" s="277"/>
      <c r="H2" s="278"/>
    </row>
    <row r="3" spans="3:8" ht="25.5">
      <c r="C3" s="84"/>
      <c r="D3" s="85"/>
      <c r="E3" s="85"/>
      <c r="F3" s="181" t="s">
        <v>39</v>
      </c>
      <c r="G3" s="181" t="s">
        <v>57</v>
      </c>
      <c r="H3" s="182" t="s">
        <v>58</v>
      </c>
    </row>
    <row r="4" spans="3:8" ht="15">
      <c r="C4" s="33" t="s">
        <v>111</v>
      </c>
      <c r="D4" s="7"/>
      <c r="E4" s="7"/>
      <c r="F4" s="37" t="e">
        <f>Inputs!E65</f>
        <v>#DIV/0!</v>
      </c>
      <c r="G4" s="39" t="e">
        <f>Inputs!E66</f>
        <v>#DIV/0!</v>
      </c>
      <c r="H4" s="34" t="e">
        <f>Inputs!E67</f>
        <v>#DIV/0!</v>
      </c>
    </row>
    <row r="5" spans="3:8" ht="12.75">
      <c r="C5" s="33" t="s">
        <v>132</v>
      </c>
      <c r="D5" s="7"/>
      <c r="E5" s="7"/>
      <c r="F5" s="39">
        <f>Inputs!E48</f>
        <v>0</v>
      </c>
      <c r="G5" s="39">
        <f>Inputs!E48</f>
        <v>0</v>
      </c>
      <c r="H5" s="39">
        <f>Inputs!E48</f>
        <v>0</v>
      </c>
    </row>
    <row r="6" spans="3:8" ht="15">
      <c r="C6" s="11" t="s">
        <v>112</v>
      </c>
      <c r="D6" s="20"/>
      <c r="E6" s="98"/>
      <c r="F6" s="38">
        <f>Inputs!E60*'Investor Returns'!F5</f>
        <v>0</v>
      </c>
      <c r="G6" s="38">
        <f>Inputs!E60*'Investor Returns'!G5</f>
        <v>0</v>
      </c>
      <c r="H6" s="38">
        <f>Inputs!E60*'Investor Returns'!H5</f>
        <v>0</v>
      </c>
    </row>
    <row r="7" spans="3:8" ht="12.75">
      <c r="C7" s="33"/>
      <c r="D7" s="7"/>
      <c r="E7" s="10" t="s">
        <v>24</v>
      </c>
      <c r="F7" s="39" t="e">
        <f>F4-F5-F6</f>
        <v>#DIV/0!</v>
      </c>
      <c r="G7" s="39" t="e">
        <f>G4-G5-G6</f>
        <v>#DIV/0!</v>
      </c>
      <c r="H7" s="39" t="e">
        <f>H4-H5-H6</f>
        <v>#DIV/0!</v>
      </c>
    </row>
    <row r="8" spans="3:8" ht="12.75">
      <c r="C8" s="6"/>
      <c r="D8" s="7"/>
      <c r="E8" s="7"/>
      <c r="F8" s="40"/>
      <c r="G8" s="40"/>
      <c r="H8" s="35"/>
    </row>
    <row r="9" spans="3:8" ht="12.75">
      <c r="C9" s="33" t="s">
        <v>32</v>
      </c>
      <c r="D9" s="7"/>
      <c r="E9" s="7"/>
      <c r="F9" s="39" t="e">
        <f>Inputs!E69*'Investor Returns'!F7</f>
        <v>#DIV/0!</v>
      </c>
      <c r="G9" s="34" t="e">
        <f>Inputs!E69*'Investor Returns'!G7</f>
        <v>#DIV/0!</v>
      </c>
      <c r="H9" s="34" t="e">
        <f>Inputs!E69*'Investor Returns'!H7</f>
        <v>#DIV/0!</v>
      </c>
    </row>
    <row r="10" spans="3:38" s="7" customFormat="1" ht="12.75">
      <c r="C10" s="33" t="s">
        <v>10</v>
      </c>
      <c r="E10" s="10"/>
      <c r="F10" s="122">
        <f>F6</f>
        <v>0</v>
      </c>
      <c r="G10" s="122">
        <f>G6</f>
        <v>0</v>
      </c>
      <c r="H10" s="39">
        <f>H6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3:8" ht="12.75">
      <c r="C11" s="124" t="s">
        <v>87</v>
      </c>
      <c r="D11" s="20"/>
      <c r="E11" s="20"/>
      <c r="F11" s="123">
        <f>F5</f>
        <v>0</v>
      </c>
      <c r="G11" s="123">
        <f>G5</f>
        <v>0</v>
      </c>
      <c r="H11" s="38">
        <f>H5</f>
        <v>0</v>
      </c>
    </row>
    <row r="12" spans="3:8" ht="12.75">
      <c r="C12" s="33"/>
      <c r="D12" s="7"/>
      <c r="E12" s="10" t="s">
        <v>48</v>
      </c>
      <c r="F12" s="39" t="e">
        <f>F9+F10+F11</f>
        <v>#DIV/0!</v>
      </c>
      <c r="G12" s="39" t="e">
        <f>G9+G10+G11</f>
        <v>#DIV/0!</v>
      </c>
      <c r="H12" s="39" t="e">
        <f>H9+H10+H11</f>
        <v>#DIV/0!</v>
      </c>
    </row>
    <row r="13" spans="3:8" ht="13.5" thickBot="1">
      <c r="C13" s="36"/>
      <c r="D13" s="24"/>
      <c r="E13" s="121" t="s">
        <v>138</v>
      </c>
      <c r="F13" s="41">
        <f>F5</f>
        <v>0</v>
      </c>
      <c r="G13" s="41">
        <f>G5</f>
        <v>0</v>
      </c>
      <c r="H13" s="41">
        <f>H5</f>
        <v>0</v>
      </c>
    </row>
    <row r="14" spans="3:8" ht="15.75" thickTop="1">
      <c r="C14" s="6"/>
      <c r="D14" s="7"/>
      <c r="E14" s="9" t="s">
        <v>115</v>
      </c>
      <c r="F14" s="42" t="e">
        <f>F12-F13</f>
        <v>#DIV/0!</v>
      </c>
      <c r="G14" s="42" t="e">
        <f>G12-G13</f>
        <v>#DIV/0!</v>
      </c>
      <c r="H14" s="42" t="e">
        <f>H12-H13</f>
        <v>#DIV/0!</v>
      </c>
    </row>
    <row r="15" spans="3:8" ht="15">
      <c r="C15" s="6"/>
      <c r="D15" s="7"/>
      <c r="E15" s="9" t="s">
        <v>36</v>
      </c>
      <c r="F15" s="43" t="e">
        <f>F14*1000000/Inputs!E71</f>
        <v>#DIV/0!</v>
      </c>
      <c r="G15" s="43" t="e">
        <f>G14*1000000/Inputs!E71</f>
        <v>#DIV/0!</v>
      </c>
      <c r="H15" s="43" t="e">
        <f>H14*1000000/Inputs!E71</f>
        <v>#DIV/0!</v>
      </c>
    </row>
    <row r="16" spans="3:8" ht="15">
      <c r="C16" s="6"/>
      <c r="D16" s="7"/>
      <c r="E16" s="9" t="s">
        <v>116</v>
      </c>
      <c r="F16" s="44" t="e">
        <f>F14/F13</f>
        <v>#DIV/0!</v>
      </c>
      <c r="G16" s="44" t="e">
        <f>G14/G13</f>
        <v>#DIV/0!</v>
      </c>
      <c r="H16" s="44" t="e">
        <f>H14/H13</f>
        <v>#DIV/0!</v>
      </c>
    </row>
    <row r="17" spans="3:8" ht="15">
      <c r="C17" s="11"/>
      <c r="D17" s="20"/>
      <c r="E17" s="19" t="s">
        <v>117</v>
      </c>
      <c r="F17" s="70" t="e">
        <f>'Cash Flow (L)'!D61</f>
        <v>#VALUE!</v>
      </c>
      <c r="G17" s="70" t="e">
        <f>'Cash Flow (M)'!D61</f>
        <v>#VALUE!</v>
      </c>
      <c r="H17" s="71" t="e">
        <f>'Cash Flow (H)'!D61</f>
        <v>#VALUE!</v>
      </c>
    </row>
    <row r="19" ht="12.75">
      <c r="B19" t="s">
        <v>1</v>
      </c>
    </row>
    <row r="20" ht="12.75">
      <c r="C20" t="s">
        <v>25</v>
      </c>
    </row>
    <row r="21" ht="12.75">
      <c r="C21" t="s">
        <v>51</v>
      </c>
    </row>
    <row r="22" ht="12.75">
      <c r="C22" t="s">
        <v>78</v>
      </c>
    </row>
    <row r="24" ht="12.75">
      <c r="B24" t="s">
        <v>37</v>
      </c>
    </row>
    <row r="25" ht="12.75">
      <c r="C25" t="s">
        <v>73</v>
      </c>
    </row>
    <row r="26" ht="12.75">
      <c r="C26" t="s">
        <v>103</v>
      </c>
    </row>
    <row r="27" ht="12.75">
      <c r="C27" t="s">
        <v>135</v>
      </c>
    </row>
    <row r="28" ht="12.75">
      <c r="C28" t="s">
        <v>74</v>
      </c>
    </row>
    <row r="29" ht="12.75">
      <c r="C29" t="s">
        <v>61</v>
      </c>
    </row>
    <row r="30" ht="12.75">
      <c r="C30" t="s">
        <v>62</v>
      </c>
    </row>
    <row r="31" ht="12.75">
      <c r="C31" t="s">
        <v>63</v>
      </c>
    </row>
    <row r="32" ht="12.75">
      <c r="C32" t="s">
        <v>64</v>
      </c>
    </row>
    <row r="33" ht="12.75">
      <c r="C33" t="s">
        <v>81</v>
      </c>
    </row>
    <row r="34" ht="12.75">
      <c r="C34" t="s">
        <v>82</v>
      </c>
    </row>
    <row r="35" ht="12.75">
      <c r="C35" t="s">
        <v>104</v>
      </c>
    </row>
    <row r="36" ht="12.75">
      <c r="C36" t="s">
        <v>105</v>
      </c>
    </row>
    <row r="37" ht="12.75">
      <c r="C37" t="s">
        <v>101</v>
      </c>
    </row>
    <row r="38" ht="12.75">
      <c r="C38" t="s">
        <v>102</v>
      </c>
    </row>
    <row r="39" ht="12.75">
      <c r="C39" s="1"/>
    </row>
    <row r="43" ht="12.75">
      <c r="E43" s="9"/>
    </row>
    <row r="44" ht="12.75">
      <c r="E44" s="265"/>
    </row>
    <row r="45" ht="12.75">
      <c r="E45" s="9"/>
    </row>
  </sheetData>
  <mergeCells count="1">
    <mergeCell ref="C2:H2"/>
  </mergeCells>
  <printOptions horizontalCentered="1" vertic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Doe</dc:creator>
  <cp:keywords/>
  <dc:description/>
  <cp:lastModifiedBy>Christina Mauro</cp:lastModifiedBy>
  <cp:lastPrinted>2009-07-01T22:40:14Z</cp:lastPrinted>
  <dcterms:created xsi:type="dcterms:W3CDTF">2003-09-10T12:52:12Z</dcterms:created>
  <dcterms:modified xsi:type="dcterms:W3CDTF">2009-01-16T22:28:20Z</dcterms:modified>
  <cp:category/>
  <cp:version/>
  <cp:contentType/>
  <cp:contentStatus/>
</cp:coreProperties>
</file>