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980" yWindow="1400" windowWidth="15560" windowHeight="14300" tabRatio="243" activeTab="0"/>
  </bookViews>
  <sheets>
    <sheet name="DOCUMENTARY-TAPE-2.xls" sheetId="1" r:id="rId1"/>
  </sheets>
  <definedNames>
    <definedName name="CRITERIA">'DOCUMENTARY-TAPE-2.xls'!#REF!</definedName>
    <definedName name="DATABASE">'DOCUMENTARY-TAPE-2.xls'!#REF!</definedName>
    <definedName name="_xlnm.Print_Area" localSheetId="0">'DOCUMENTARY-TAPE-2.xls'!$A$1:$I$219</definedName>
  </definedNames>
  <calcPr fullCalcOnLoad="1"/>
</workbook>
</file>

<file path=xl/sharedStrings.xml><?xml version="1.0" encoding="utf-8"?>
<sst xmlns="http://schemas.openxmlformats.org/spreadsheetml/2006/main" count="269" uniqueCount="180">
  <si>
    <t xml:space="preserve">      ABOVE-THE-LINE</t>
  </si>
  <si>
    <t>Amount</t>
  </si>
  <si>
    <t>Units</t>
  </si>
  <si>
    <t>x</t>
  </si>
  <si>
    <t>Rate</t>
  </si>
  <si>
    <t>Sub-Total</t>
  </si>
  <si>
    <t>Total</t>
  </si>
  <si>
    <t xml:space="preserve"> </t>
  </si>
  <si>
    <t>02-01 Writer Salaries (non-union)</t>
  </si>
  <si>
    <t>Flat</t>
  </si>
  <si>
    <t>02-03 Title Registration</t>
  </si>
  <si>
    <t>Allow</t>
  </si>
  <si>
    <t xml:space="preserve">Payroll </t>
  </si>
  <si>
    <t>Total for 02-00</t>
  </si>
  <si>
    <t>03-02 Producer</t>
  </si>
  <si>
    <t>03-06 Consultants</t>
  </si>
  <si>
    <t>Payroll</t>
  </si>
  <si>
    <t>Total for 03-00</t>
  </si>
  <si>
    <t>04-01 Director (non-union)</t>
  </si>
  <si>
    <t>Total for 04-00</t>
  </si>
  <si>
    <t>05-08 Narrator (non-union)</t>
  </si>
  <si>
    <t>Day</t>
  </si>
  <si>
    <t>Total for 05-00</t>
  </si>
  <si>
    <t xml:space="preserve">      BELOW-THE-LINE</t>
  </si>
  <si>
    <t>10-01 Unit Production Manager</t>
  </si>
  <si>
    <t>Weeks</t>
  </si>
  <si>
    <t>Prep: 4 weeks</t>
  </si>
  <si>
    <t>Shoot: 1 week</t>
  </si>
  <si>
    <t>Wrap: 1 week</t>
  </si>
  <si>
    <t>10-08 Production Assistant</t>
  </si>
  <si>
    <t>Wrap: 5 weeks</t>
  </si>
  <si>
    <t xml:space="preserve">            Runner</t>
  </si>
  <si>
    <t>Days</t>
  </si>
  <si>
    <t>Total for 10-00</t>
  </si>
  <si>
    <t>15-01 First Grip</t>
  </si>
  <si>
    <t>Shoot</t>
  </si>
  <si>
    <t>15-05 Craft Service (PA)</t>
  </si>
  <si>
    <t xml:space="preserve">   Purchases</t>
  </si>
  <si>
    <t xml:space="preserve">   Rentals</t>
  </si>
  <si>
    <t>Total for 15-00</t>
  </si>
  <si>
    <t>21-01 Gaffer</t>
  </si>
  <si>
    <t>Prep</t>
  </si>
  <si>
    <t xml:space="preserve">Overtime </t>
  </si>
  <si>
    <t xml:space="preserve">21-06 Equip. Rental </t>
  </si>
  <si>
    <t>Light/Grip Pckg</t>
  </si>
  <si>
    <t>Extra Package</t>
  </si>
  <si>
    <t>Total for 21-00</t>
  </si>
  <si>
    <t>22-01 Director of Photography/Op.</t>
  </si>
  <si>
    <t>Scout</t>
  </si>
  <si>
    <t>22-07 Camera Pckg Rentals (Video)</t>
  </si>
  <si>
    <t>Total for 22-00</t>
  </si>
  <si>
    <t>23-01 Mixer</t>
  </si>
  <si>
    <t>23-03 Expendables (Batteries, etc)</t>
  </si>
  <si>
    <t>23-06 Radio Mics</t>
  </si>
  <si>
    <t>Total for 23-00</t>
  </si>
  <si>
    <t>24-03 Production Van</t>
  </si>
  <si>
    <t>Total for 24-00</t>
  </si>
  <si>
    <t>25-06 Catering Service</t>
  </si>
  <si>
    <t>30-08 Editor</t>
  </si>
  <si>
    <t xml:space="preserve">30-09 Off/On-Line Edit System </t>
  </si>
  <si>
    <t>30-13 DVD Screening Copies</t>
  </si>
  <si>
    <t>DVD</t>
  </si>
  <si>
    <t>DigiBeta Protection</t>
  </si>
  <si>
    <t xml:space="preserve">DigiBeta Master </t>
  </si>
  <si>
    <t>37-02 General Liability (Included)</t>
  </si>
  <si>
    <t>Total for 25-00</t>
  </si>
  <si>
    <t>Total for 27-00</t>
  </si>
  <si>
    <t>Hours</t>
  </si>
  <si>
    <t>30-14 Video Masters/Safeties/Textless</t>
  </si>
  <si>
    <t>Tape</t>
  </si>
  <si>
    <t>Total for 30-00</t>
  </si>
  <si>
    <t>33-01 Composer</t>
  </si>
  <si>
    <t xml:space="preserve">(All-In Package includes: Arrangers, Copyists, </t>
  </si>
  <si>
    <t>...Musicians, Instruments, Studio,</t>
  </si>
  <si>
    <t>Week</t>
  </si>
  <si>
    <t>28-03 P2 card rental - 64Gb</t>
  </si>
  <si>
    <t>Cards</t>
  </si>
  <si>
    <t>28-04 Hard drive purchase</t>
  </si>
  <si>
    <t>drives</t>
  </si>
  <si>
    <t>Engineers, Stock, etc)</t>
  </si>
  <si>
    <t>Total for 33-00</t>
  </si>
  <si>
    <t>34-01 Spotting for Music/Sound Efx</t>
  </si>
  <si>
    <t>34-05 Narration Record</t>
  </si>
  <si>
    <t>Hour</t>
  </si>
  <si>
    <t xml:space="preserve">30-09 HDMI card </t>
  </si>
  <si>
    <t>card</t>
  </si>
  <si>
    <t>34-14 Laydown</t>
  </si>
  <si>
    <t>34-15 Pre-Lay</t>
  </si>
  <si>
    <t>34-16 Mix</t>
  </si>
  <si>
    <t>34-17 Layback</t>
  </si>
  <si>
    <t>34-18 Stock/Dubs/Transfers (Video)</t>
  </si>
  <si>
    <t>Total for 34-00</t>
  </si>
  <si>
    <t>35-01 Graphic Design &amp; Workstation</t>
  </si>
  <si>
    <t>35-02 Stocks and Dubs</t>
  </si>
  <si>
    <t>Total for 35-00</t>
  </si>
  <si>
    <t>37-01 Producers Entertainment Pckg</t>
  </si>
  <si>
    <t xml:space="preserve">   Negative</t>
  </si>
  <si>
    <t xml:space="preserve">   Faulty Stock</t>
  </si>
  <si>
    <t xml:space="preserve">   Equipment</t>
  </si>
  <si>
    <t xml:space="preserve">   Props/Sets</t>
  </si>
  <si>
    <t xml:space="preserve">   Extra Expense</t>
  </si>
  <si>
    <t xml:space="preserve">   3rd Party Property Damage</t>
  </si>
  <si>
    <t xml:space="preserve">   Office Contents</t>
  </si>
  <si>
    <t>37-03 Hired Auto</t>
  </si>
  <si>
    <t>37-04 Cast Insurance</t>
  </si>
  <si>
    <t>37-05 Workers Compensation</t>
  </si>
  <si>
    <t>37-06 Errors  &amp; Omissions</t>
  </si>
  <si>
    <t>Total for 37-00</t>
  </si>
  <si>
    <t>38-00 General &amp; Administrative Expenses</t>
  </si>
  <si>
    <t>38-02 Legal</t>
  </si>
  <si>
    <t>38-03 Accounting fees</t>
  </si>
  <si>
    <t>38-05 Telephone/FAX</t>
  </si>
  <si>
    <t>38-06 Copying</t>
  </si>
  <si>
    <t>38-07 Postage &amp; Freight</t>
  </si>
  <si>
    <t>38-08 Office Space Rental</t>
  </si>
  <si>
    <t>38-09 Ofice Furniture</t>
  </si>
  <si>
    <t>38-10 Office Equipment &amp; Supplies</t>
  </si>
  <si>
    <t>38-11 Computer Rental</t>
  </si>
  <si>
    <t>38-13 Transcription  (5 hrs x 3)</t>
  </si>
  <si>
    <t>38-14 Messenger/Overnight</t>
  </si>
  <si>
    <t>38-15 Parking</t>
  </si>
  <si>
    <t xml:space="preserve">38-16 Storage </t>
  </si>
  <si>
    <t>38-17 Still Photographer</t>
  </si>
  <si>
    <t xml:space="preserve">   Equip./Supplies/Film/Processing</t>
  </si>
  <si>
    <t>38-18 Publicity</t>
  </si>
  <si>
    <t>38-20 Hospitality</t>
  </si>
  <si>
    <t>38-21 Production Fee</t>
  </si>
  <si>
    <t>Total for 38-00</t>
  </si>
  <si>
    <t>Contingency @ 10%</t>
  </si>
  <si>
    <t>Check budget totals</t>
  </si>
  <si>
    <t>9 days</t>
  </si>
  <si>
    <t xml:space="preserve">  Crew Meals (6 crew + 4 guests)</t>
  </si>
  <si>
    <t>Lunch</t>
  </si>
  <si>
    <t>Fringe assumptions:</t>
  </si>
  <si>
    <t>Production:</t>
  </si>
  <si>
    <t>Payroll Tax</t>
  </si>
  <si>
    <t>Length:</t>
  </si>
  <si>
    <t>30 min.</t>
  </si>
  <si>
    <t>Overtime</t>
  </si>
  <si>
    <t>Format:</t>
  </si>
  <si>
    <t>Prep:</t>
  </si>
  <si>
    <t>4 weeks</t>
  </si>
  <si>
    <t>Shoot:</t>
  </si>
  <si>
    <t>Post:</t>
  </si>
  <si>
    <t>Unions:</t>
  </si>
  <si>
    <t>None</t>
  </si>
  <si>
    <t>SUMMARY BUDGET</t>
  </si>
  <si>
    <t>02-00 Script</t>
  </si>
  <si>
    <t>03-00 Producers Unit</t>
  </si>
  <si>
    <t>04-00 Direction</t>
  </si>
  <si>
    <t>05-00 Cast</t>
  </si>
  <si>
    <t>TOTAL ABOVE-THE-LINE</t>
  </si>
  <si>
    <t>10-00 Production Staff</t>
  </si>
  <si>
    <t>15-00 Set Operations</t>
  </si>
  <si>
    <t>21-00 Electrical</t>
  </si>
  <si>
    <t>22-00 Camera</t>
  </si>
  <si>
    <t>23-00 Sound</t>
  </si>
  <si>
    <t>24-00 Transportation</t>
  </si>
  <si>
    <t>25-00 Location Expenses</t>
  </si>
  <si>
    <t>27-00 Stock - Production</t>
  </si>
  <si>
    <t>TOTAL PRODUCTION</t>
  </si>
  <si>
    <t>30-00 Editorial</t>
  </si>
  <si>
    <t>Shoot (12 hrs.)</t>
  </si>
  <si>
    <t xml:space="preserve">33-00 Music </t>
  </si>
  <si>
    <t>34-00 Post Production Sound</t>
  </si>
  <si>
    <t>35-00 Titles &amp; Graphics</t>
  </si>
  <si>
    <t>TOTAL POST-PRODUCTION</t>
  </si>
  <si>
    <t>37-00 Insurance</t>
  </si>
  <si>
    <t>38-00 General &amp; Administrative</t>
  </si>
  <si>
    <t>DigiBeta deck rental</t>
  </si>
  <si>
    <t>day</t>
  </si>
  <si>
    <t>30-12 Transcription QTs (incl in editing)</t>
  </si>
  <si>
    <t>TOTAL OTHER</t>
  </si>
  <si>
    <t>Total Above-The-Line</t>
  </si>
  <si>
    <t>Total Below-The-Line</t>
  </si>
  <si>
    <t>Video (P2)</t>
  </si>
  <si>
    <t>6 weeks (Off/On-Line Nonlinear to DigiBeta/Internet)</t>
  </si>
  <si>
    <t>Total Above and Below-the-Line</t>
  </si>
  <si>
    <t>Contingency @ 10 %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</si>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</sst>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#,##0\)"/>
    <numFmt numFmtId="165" formatCode="&quot;$&quot;#,##0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9" fontId="0" fillId="0" borderId="0" xfId="2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21" applyFont="1" applyAlignment="1">
      <alignment/>
    </xf>
    <xf numFmtId="40" fontId="0" fillId="0" borderId="0" xfId="15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0" fontId="0" fillId="0" borderId="0" xfId="15" applyNumberFormat="1" applyFont="1" applyAlignment="1">
      <alignment horizontal="left"/>
    </xf>
    <xf numFmtId="164" fontId="1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3" fontId="0" fillId="0" borderId="0" xfId="16" applyNumberFormat="1" applyAlignment="1">
      <alignment/>
    </xf>
    <xf numFmtId="3" fontId="2" fillId="0" borderId="3" xfId="16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16" applyNumberFormat="1" applyFont="1" applyAlignment="1">
      <alignment/>
    </xf>
    <xf numFmtId="3" fontId="0" fillId="0" borderId="0" xfId="16" applyNumberFormat="1" applyFont="1" applyAlignment="1">
      <alignment/>
    </xf>
    <xf numFmtId="165" fontId="1" fillId="0" borderId="0" xfId="16" applyNumberFormat="1" applyFont="1" applyAlignment="1">
      <alignment horizontal="right"/>
    </xf>
    <xf numFmtId="3" fontId="2" fillId="0" borderId="0" xfId="16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4" xfId="16" applyNumberFormat="1" applyBorder="1" applyAlignment="1">
      <alignment/>
    </xf>
    <xf numFmtId="3" fontId="2" fillId="0" borderId="2" xfId="16" applyNumberFormat="1" applyFont="1" applyBorder="1" applyAlignment="1">
      <alignment/>
    </xf>
    <xf numFmtId="9" fontId="0" fillId="0" borderId="0" xfId="2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8" fontId="0" fillId="0" borderId="0" xfId="17" applyAlignment="1">
      <alignment/>
    </xf>
    <xf numFmtId="3" fontId="0" fillId="0" borderId="0" xfId="0" applyNumberFormat="1" applyFill="1" applyAlignment="1">
      <alignment/>
    </xf>
    <xf numFmtId="3" fontId="0" fillId="0" borderId="0" xfId="16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workbookViewId="0" topLeftCell="A1">
      <selection activeCell="I25" sqref="I25"/>
    </sheetView>
  </sheetViews>
  <sheetFormatPr defaultColWidth="11.00390625" defaultRowHeight="12.75"/>
  <cols>
    <col min="2" max="2" width="16.375" style="0" customWidth="1"/>
    <col min="3" max="3" width="6.25390625" style="0" customWidth="1"/>
    <col min="4" max="4" width="5.125" style="0" customWidth="1"/>
    <col min="5" max="5" width="3.625" style="0" customWidth="1"/>
    <col min="6" max="6" width="8.625" style="0" customWidth="1"/>
    <col min="7" max="7" width="9.125" style="0" customWidth="1"/>
    <col min="8" max="8" width="8.125" style="0" customWidth="1"/>
    <col min="9" max="9" width="11.00390625" style="0" customWidth="1"/>
    <col min="10" max="10" width="10.75390625" style="17" customWidth="1"/>
    <col min="17" max="17" width="10.875" style="0" customWidth="1"/>
  </cols>
  <sheetData>
    <row r="1" spans="1:9" ht="12.75">
      <c r="A1" s="32" t="s">
        <v>133</v>
      </c>
      <c r="B1" s="30"/>
      <c r="D1" s="31" t="s">
        <v>134</v>
      </c>
      <c r="F1" s="6"/>
      <c r="G1" s="17"/>
      <c r="H1" s="17"/>
      <c r="I1" s="17"/>
    </row>
    <row r="2" spans="1:9" ht="12.75">
      <c r="A2" t="s">
        <v>135</v>
      </c>
      <c r="B2" s="29">
        <f>0.23</f>
        <v>0.23</v>
      </c>
      <c r="D2" t="s">
        <v>136</v>
      </c>
      <c r="F2" t="s">
        <v>137</v>
      </c>
      <c r="H2" s="17"/>
      <c r="I2" s="17"/>
    </row>
    <row r="3" spans="1:9" ht="12.75">
      <c r="A3" t="s">
        <v>138</v>
      </c>
      <c r="B3" s="29">
        <v>0.1</v>
      </c>
      <c r="D3" t="s">
        <v>139</v>
      </c>
      <c r="F3" s="6" t="s">
        <v>175</v>
      </c>
      <c r="G3" s="17"/>
      <c r="H3" s="17"/>
      <c r="I3" s="17"/>
    </row>
    <row r="4" spans="4:9" ht="12.75">
      <c r="D4" t="s">
        <v>140</v>
      </c>
      <c r="F4" t="s">
        <v>141</v>
      </c>
      <c r="G4" s="17"/>
      <c r="H4" s="17"/>
      <c r="I4" s="17"/>
    </row>
    <row r="5" spans="4:9" ht="12.75">
      <c r="D5" t="s">
        <v>142</v>
      </c>
      <c r="F5" s="6" t="s">
        <v>130</v>
      </c>
      <c r="G5" s="17"/>
      <c r="H5" s="17"/>
      <c r="I5" s="17"/>
    </row>
    <row r="6" spans="4:9" ht="12.75">
      <c r="D6" t="s">
        <v>143</v>
      </c>
      <c r="F6" s="6" t="s">
        <v>176</v>
      </c>
      <c r="G6" s="17"/>
      <c r="H6" s="17"/>
      <c r="I6" s="17"/>
    </row>
    <row r="7" spans="2:9" ht="12.75">
      <c r="B7" s="14"/>
      <c r="D7" t="s">
        <v>144</v>
      </c>
      <c r="F7" s="6" t="s">
        <v>145</v>
      </c>
      <c r="G7" s="17"/>
      <c r="H7" s="17"/>
      <c r="I7" s="17"/>
    </row>
    <row r="8" spans="2:9" ht="12.75">
      <c r="B8" s="14"/>
      <c r="F8" s="6"/>
      <c r="G8" s="17"/>
      <c r="H8" s="17"/>
      <c r="I8" s="17"/>
    </row>
    <row r="9" spans="1:9" ht="12.75">
      <c r="A9" s="19" t="s">
        <v>146</v>
      </c>
      <c r="B9" s="27"/>
      <c r="F9" s="6"/>
      <c r="G9" s="17"/>
      <c r="H9" s="17"/>
      <c r="I9" s="17"/>
    </row>
    <row r="10" spans="6:9" ht="12.75">
      <c r="F10" s="6"/>
      <c r="G10" s="17"/>
      <c r="H10" s="17"/>
      <c r="I10" s="17"/>
    </row>
    <row r="11" spans="1:9" ht="12.75">
      <c r="A11" s="1" t="s">
        <v>147</v>
      </c>
      <c r="B11" s="1"/>
      <c r="F11" s="6"/>
      <c r="G11" s="17"/>
      <c r="H11" s="17">
        <f>$I$50</f>
        <v>4680</v>
      </c>
      <c r="I11" s="17"/>
    </row>
    <row r="12" spans="1:9" ht="12.75">
      <c r="A12" s="1" t="s">
        <v>148</v>
      </c>
      <c r="B12" s="1"/>
      <c r="F12" s="6"/>
      <c r="G12" s="17"/>
      <c r="H12" s="17">
        <f>$I$56</f>
        <v>25600</v>
      </c>
      <c r="I12" s="17"/>
    </row>
    <row r="13" spans="1:9" ht="12.75">
      <c r="A13" s="1" t="s">
        <v>149</v>
      </c>
      <c r="B13" s="1"/>
      <c r="F13" s="6"/>
      <c r="G13" s="17"/>
      <c r="H13" s="17">
        <f>$I$61</f>
        <v>12300</v>
      </c>
      <c r="I13" s="17"/>
    </row>
    <row r="14" spans="1:9" ht="12.75">
      <c r="A14" s="1" t="s">
        <v>150</v>
      </c>
      <c r="B14" s="1"/>
      <c r="F14" s="6"/>
      <c r="G14" s="17"/>
      <c r="H14" s="17">
        <f>$I$67</f>
        <v>553.5</v>
      </c>
      <c r="I14" s="17"/>
    </row>
    <row r="15" spans="3:10" ht="12.75">
      <c r="C15" s="4" t="s">
        <v>151</v>
      </c>
      <c r="E15" s="4"/>
      <c r="F15" s="6"/>
      <c r="G15" s="17"/>
      <c r="H15" s="17"/>
      <c r="I15" s="16">
        <f>I215</f>
        <v>43133.5</v>
      </c>
      <c r="J15" s="16"/>
    </row>
    <row r="16" spans="6:9" ht="12.75">
      <c r="F16" s="6"/>
      <c r="G16" s="17"/>
      <c r="H16" s="17"/>
      <c r="I16" s="17"/>
    </row>
    <row r="17" spans="1:9" ht="12.75">
      <c r="A17" s="1" t="s">
        <v>152</v>
      </c>
      <c r="F17" s="6"/>
      <c r="G17" s="17"/>
      <c r="H17" s="17">
        <f>$I$83</f>
        <v>13284</v>
      </c>
      <c r="I17" s="17"/>
    </row>
    <row r="18" spans="1:9" ht="12.75">
      <c r="A18" s="1" t="s">
        <v>153</v>
      </c>
      <c r="F18" s="6"/>
      <c r="G18" s="17"/>
      <c r="H18" s="17">
        <f>$I$92</f>
        <v>530.5</v>
      </c>
      <c r="I18" s="17"/>
    </row>
    <row r="19" spans="1:9" ht="12.75">
      <c r="A19" s="1" t="s">
        <v>154</v>
      </c>
      <c r="F19" s="6"/>
      <c r="G19" s="17"/>
      <c r="H19" s="17">
        <f>$I$104</f>
        <v>4853.1</v>
      </c>
      <c r="I19" s="17"/>
    </row>
    <row r="20" spans="1:9" ht="12.75">
      <c r="A20" s="1" t="s">
        <v>155</v>
      </c>
      <c r="F20" s="6"/>
      <c r="G20" s="17"/>
      <c r="H20" s="17">
        <f>$I$113</f>
        <v>9150.98796</v>
      </c>
      <c r="I20" s="17"/>
    </row>
    <row r="21" spans="1:9" ht="12.75">
      <c r="A21" s="1" t="s">
        <v>156</v>
      </c>
      <c r="F21" s="6"/>
      <c r="G21" s="17"/>
      <c r="H21" s="17">
        <f>$I$121</f>
        <v>3964.85</v>
      </c>
      <c r="I21" s="17"/>
    </row>
    <row r="22" spans="1:9" ht="12.75">
      <c r="A22" s="1" t="s">
        <v>157</v>
      </c>
      <c r="F22" s="6"/>
      <c r="G22" s="17"/>
      <c r="H22" s="17">
        <f>$I$125</f>
        <v>495</v>
      </c>
      <c r="I22" s="17"/>
    </row>
    <row r="23" spans="1:9" ht="12.75">
      <c r="A23" s="1" t="s">
        <v>158</v>
      </c>
      <c r="F23" s="6"/>
      <c r="G23" s="17"/>
      <c r="H23" s="17">
        <f>$I$130</f>
        <v>936</v>
      </c>
      <c r="I23" s="17"/>
    </row>
    <row r="24" spans="1:9" ht="12.75">
      <c r="A24" s="1" t="s">
        <v>159</v>
      </c>
      <c r="F24" s="6"/>
      <c r="G24" s="17"/>
      <c r="H24" s="17">
        <f>$I$136</f>
        <v>1400</v>
      </c>
      <c r="I24" s="17"/>
    </row>
    <row r="25" spans="4:10" ht="12.75">
      <c r="D25" s="1" t="s">
        <v>160</v>
      </c>
      <c r="E25" s="1"/>
      <c r="F25" s="6"/>
      <c r="G25" s="17"/>
      <c r="H25" s="17"/>
      <c r="I25" s="16">
        <f>SUM(I83:I137)</f>
        <v>34614.437959999996</v>
      </c>
      <c r="J25" s="16"/>
    </row>
    <row r="26" spans="1:9" ht="12.75">
      <c r="A26" s="1" t="s">
        <v>161</v>
      </c>
      <c r="F26" s="6"/>
      <c r="G26" s="17"/>
      <c r="H26" s="17">
        <f>$I$149</f>
        <v>13042</v>
      </c>
      <c r="I26" s="17"/>
    </row>
    <row r="27" spans="1:9" ht="12.75">
      <c r="A27" s="1" t="s">
        <v>163</v>
      </c>
      <c r="F27" s="6"/>
      <c r="G27" s="17"/>
      <c r="H27" s="17">
        <f>$I$156</f>
        <v>2000</v>
      </c>
      <c r="I27" s="17"/>
    </row>
    <row r="28" spans="1:9" ht="12.75">
      <c r="A28" s="1" t="s">
        <v>164</v>
      </c>
      <c r="F28" s="6"/>
      <c r="G28" s="17"/>
      <c r="H28" s="17">
        <f>$I$166</f>
        <v>4900</v>
      </c>
      <c r="I28" s="17"/>
    </row>
    <row r="29" spans="1:9" ht="12.75">
      <c r="A29" s="1" t="s">
        <v>165</v>
      </c>
      <c r="F29" s="6"/>
      <c r="G29" s="17"/>
      <c r="H29" s="17">
        <f>$I$171</f>
        <v>2400</v>
      </c>
      <c r="I29" s="17"/>
    </row>
    <row r="30" spans="4:10" ht="12.75">
      <c r="D30" s="1" t="s">
        <v>166</v>
      </c>
      <c r="E30" s="1"/>
      <c r="F30" s="6"/>
      <c r="G30" s="17"/>
      <c r="H30" s="17"/>
      <c r="I30" s="16">
        <f>SUM(I149:I171)</f>
        <v>22342</v>
      </c>
      <c r="J30" s="16"/>
    </row>
    <row r="31" spans="1:9" ht="12.75">
      <c r="A31" s="1"/>
      <c r="F31" s="6"/>
      <c r="G31" s="17"/>
      <c r="H31" s="17"/>
      <c r="I31" s="17"/>
    </row>
    <row r="32" spans="1:9" ht="12.75">
      <c r="A32" s="1" t="s">
        <v>167</v>
      </c>
      <c r="F32" s="6"/>
      <c r="G32" s="17"/>
      <c r="H32" s="17">
        <f>$I$187</f>
        <v>5700</v>
      </c>
      <c r="I32" s="17"/>
    </row>
    <row r="33" spans="1:9" ht="12.75">
      <c r="A33" s="1" t="s">
        <v>168</v>
      </c>
      <c r="F33" s="6"/>
      <c r="G33" s="17"/>
      <c r="H33" s="17">
        <f>$I$208</f>
        <v>4350</v>
      </c>
      <c r="I33" s="17"/>
    </row>
    <row r="34" spans="4:10" ht="12.75">
      <c r="D34" s="1" t="s">
        <v>172</v>
      </c>
      <c r="E34" s="1"/>
      <c r="F34" s="6"/>
      <c r="G34" s="17"/>
      <c r="H34" s="17"/>
      <c r="I34" s="16">
        <f>SUM(I174:I208)</f>
        <v>10050</v>
      </c>
      <c r="J34" s="16"/>
    </row>
    <row r="35" spans="4:10" ht="12.75">
      <c r="D35" s="1"/>
      <c r="E35" s="1"/>
      <c r="F35" s="6"/>
      <c r="G35" s="17"/>
      <c r="H35" s="17"/>
      <c r="I35" s="16"/>
      <c r="J35" s="16"/>
    </row>
    <row r="36" spans="1:9" ht="12.75">
      <c r="A36" s="1" t="s">
        <v>173</v>
      </c>
      <c r="F36" s="6"/>
      <c r="G36" s="17"/>
      <c r="H36" s="17"/>
      <c r="I36" s="16">
        <f>I215</f>
        <v>43133.5</v>
      </c>
    </row>
    <row r="37" spans="1:10" ht="13.5" customHeight="1">
      <c r="A37" s="1" t="s">
        <v>174</v>
      </c>
      <c r="B37" s="10"/>
      <c r="F37" s="6"/>
      <c r="G37" s="17"/>
      <c r="H37" s="17"/>
      <c r="I37" s="16">
        <f>I216</f>
        <v>67006.43796</v>
      </c>
      <c r="J37" s="16"/>
    </row>
    <row r="38" spans="1:10" ht="12.75">
      <c r="A38" s="1" t="s">
        <v>177</v>
      </c>
      <c r="B38" s="1"/>
      <c r="F38" s="6"/>
      <c r="G38" s="17"/>
      <c r="H38" s="17"/>
      <c r="I38" s="21">
        <f>I217</f>
        <v>110139.93796</v>
      </c>
      <c r="J38" s="16"/>
    </row>
    <row r="39" spans="1:10" ht="12.75">
      <c r="A39" s="1" t="s">
        <v>178</v>
      </c>
      <c r="C39" s="5"/>
      <c r="F39" s="6"/>
      <c r="G39" s="17"/>
      <c r="H39" s="17"/>
      <c r="I39" s="16">
        <f>I211</f>
        <v>11013.993796</v>
      </c>
      <c r="J39" s="16"/>
    </row>
    <row r="40" spans="6:9" ht="12.75">
      <c r="F40" s="6"/>
      <c r="G40" s="17"/>
      <c r="H40" s="17"/>
      <c r="I40" s="17"/>
    </row>
    <row r="41" spans="2:10" ht="12.75">
      <c r="B41" s="1" t="s">
        <v>179</v>
      </c>
      <c r="F41" s="6"/>
      <c r="G41" s="17"/>
      <c r="H41" s="17"/>
      <c r="I41" s="15">
        <f>I213</f>
        <v>121153.93175599999</v>
      </c>
      <c r="J41" s="15"/>
    </row>
    <row r="42" spans="1:10" ht="12.75">
      <c r="A42" s="1"/>
      <c r="F42" s="6"/>
      <c r="G42" s="17"/>
      <c r="H42" s="17"/>
      <c r="I42" s="16"/>
      <c r="J42" s="16"/>
    </row>
    <row r="43" spans="1:9" ht="12.75">
      <c r="A43" s="11" t="s">
        <v>0</v>
      </c>
      <c r="B43" s="13"/>
      <c r="G43" s="17"/>
      <c r="I43" s="17"/>
    </row>
    <row r="44" spans="6:9" ht="12.75">
      <c r="F44" s="6"/>
      <c r="G44" s="17"/>
      <c r="H44" s="17"/>
      <c r="I44" s="17"/>
    </row>
    <row r="45" spans="3:9" ht="12.75">
      <c r="C45" s="2" t="s">
        <v>1</v>
      </c>
      <c r="D45" s="3" t="s">
        <v>2</v>
      </c>
      <c r="E45" s="3" t="s">
        <v>3</v>
      </c>
      <c r="F45" s="20" t="s">
        <v>4</v>
      </c>
      <c r="G45" s="28" t="s">
        <v>5</v>
      </c>
      <c r="H45" s="18" t="s">
        <v>6</v>
      </c>
      <c r="I45" s="17"/>
    </row>
    <row r="46" spans="1:9" ht="12.75">
      <c r="A46" s="1" t="s">
        <v>147</v>
      </c>
      <c r="C46" t="s">
        <v>7</v>
      </c>
      <c r="D46" t="s">
        <v>7</v>
      </c>
      <c r="F46" s="6" t="s">
        <v>7</v>
      </c>
      <c r="G46" s="17"/>
      <c r="H46" s="17"/>
      <c r="I46" s="17"/>
    </row>
    <row r="47" spans="1:9" ht="12.75">
      <c r="A47" t="s">
        <v>8</v>
      </c>
      <c r="C47">
        <v>1</v>
      </c>
      <c r="D47" t="s">
        <v>9</v>
      </c>
      <c r="E47">
        <v>1</v>
      </c>
      <c r="F47" s="6">
        <v>3500</v>
      </c>
      <c r="G47" s="17">
        <f>C47*E47*F47</f>
        <v>3500</v>
      </c>
      <c r="H47" s="17">
        <f>G47</f>
        <v>3500</v>
      </c>
      <c r="I47" s="17"/>
    </row>
    <row r="48" spans="1:9" ht="12.75">
      <c r="A48" t="s">
        <v>10</v>
      </c>
      <c r="C48">
        <v>1</v>
      </c>
      <c r="D48" t="s">
        <v>11</v>
      </c>
      <c r="E48">
        <v>1</v>
      </c>
      <c r="F48" s="6">
        <v>375</v>
      </c>
      <c r="G48" s="17">
        <f>C48*E48*F48</f>
        <v>375</v>
      </c>
      <c r="H48" s="17">
        <f>G48</f>
        <v>375</v>
      </c>
      <c r="I48" s="17"/>
    </row>
    <row r="49" spans="2:9" ht="12.75">
      <c r="B49" t="s">
        <v>12</v>
      </c>
      <c r="F49" s="6">
        <f>G47</f>
        <v>3500</v>
      </c>
      <c r="G49" s="17">
        <f>G47*B2</f>
        <v>805</v>
      </c>
      <c r="H49" s="17">
        <f>G49</f>
        <v>805</v>
      </c>
      <c r="I49" s="17"/>
    </row>
    <row r="50" spans="6:10" ht="12.75">
      <c r="F50" s="21" t="s">
        <v>13</v>
      </c>
      <c r="G50" s="17"/>
      <c r="H50" s="17"/>
      <c r="I50" s="16">
        <f>SUM(H47:H49)</f>
        <v>4680</v>
      </c>
      <c r="J50" s="16"/>
    </row>
    <row r="51" spans="6:9" ht="12.75">
      <c r="F51" s="21"/>
      <c r="G51" s="17"/>
      <c r="H51" s="16"/>
      <c r="I51" s="17"/>
    </row>
    <row r="52" spans="1:9" ht="12.75">
      <c r="A52" s="1" t="s">
        <v>148</v>
      </c>
      <c r="F52" s="6"/>
      <c r="G52" s="17"/>
      <c r="H52" s="17"/>
      <c r="I52" s="17"/>
    </row>
    <row r="53" spans="1:9" ht="12.75">
      <c r="A53" t="s">
        <v>14</v>
      </c>
      <c r="C53">
        <v>1</v>
      </c>
      <c r="D53" t="s">
        <v>9</v>
      </c>
      <c r="E53">
        <v>1</v>
      </c>
      <c r="F53" s="6">
        <v>20000</v>
      </c>
      <c r="G53" s="17">
        <f>C53*E53*F53</f>
        <v>20000</v>
      </c>
      <c r="H53" s="17">
        <f>G53</f>
        <v>20000</v>
      </c>
      <c r="I53" s="17"/>
    </row>
    <row r="54" spans="1:9" ht="12.75">
      <c r="A54" t="s">
        <v>15</v>
      </c>
      <c r="C54">
        <v>1</v>
      </c>
      <c r="D54" t="s">
        <v>11</v>
      </c>
      <c r="E54">
        <v>1</v>
      </c>
      <c r="F54" s="6">
        <v>1000</v>
      </c>
      <c r="G54" s="17">
        <f>C54*E54*F54</f>
        <v>1000</v>
      </c>
      <c r="H54" s="17">
        <f>G54</f>
        <v>1000</v>
      </c>
      <c r="I54" s="17"/>
    </row>
    <row r="55" spans="2:9" ht="12.75">
      <c r="B55" t="s">
        <v>16</v>
      </c>
      <c r="F55" s="6">
        <f>G53</f>
        <v>20000</v>
      </c>
      <c r="G55" s="17">
        <f>F55*B2</f>
        <v>4600</v>
      </c>
      <c r="H55" s="17">
        <f>G55</f>
        <v>4600</v>
      </c>
      <c r="I55" s="17"/>
    </row>
    <row r="56" spans="6:10" ht="12.75">
      <c r="F56" s="21" t="s">
        <v>17</v>
      </c>
      <c r="G56" s="17"/>
      <c r="H56" s="17"/>
      <c r="I56" s="16">
        <f>SUM(H53:H55)</f>
        <v>25600</v>
      </c>
      <c r="J56" s="16"/>
    </row>
    <row r="57" spans="6:9" ht="12.75">
      <c r="F57" s="21"/>
      <c r="G57" s="17"/>
      <c r="H57" s="16"/>
      <c r="I57" s="17"/>
    </row>
    <row r="58" spans="1:9" ht="12.75">
      <c r="A58" s="1" t="s">
        <v>149</v>
      </c>
      <c r="F58" s="6"/>
      <c r="G58" s="17"/>
      <c r="H58" s="17"/>
      <c r="I58" s="17"/>
    </row>
    <row r="59" spans="1:9" ht="12.75">
      <c r="A59" t="s">
        <v>18</v>
      </c>
      <c r="C59">
        <v>1</v>
      </c>
      <c r="D59" t="s">
        <v>9</v>
      </c>
      <c r="E59">
        <v>1</v>
      </c>
      <c r="F59" s="6">
        <v>10000</v>
      </c>
      <c r="G59" s="17">
        <f>C59*E59*F59</f>
        <v>10000</v>
      </c>
      <c r="H59" s="17">
        <f>G59</f>
        <v>10000</v>
      </c>
      <c r="I59" s="17"/>
    </row>
    <row r="60" spans="2:9" ht="12.75">
      <c r="B60" t="s">
        <v>12</v>
      </c>
      <c r="F60" s="6">
        <f>G59</f>
        <v>10000</v>
      </c>
      <c r="G60" s="17">
        <f>F60*B2</f>
        <v>2300</v>
      </c>
      <c r="H60" s="17">
        <f>G60</f>
        <v>2300</v>
      </c>
      <c r="I60" s="17"/>
    </row>
    <row r="61" spans="6:10" ht="12" customHeight="1">
      <c r="F61" s="21" t="s">
        <v>19</v>
      </c>
      <c r="G61" s="17"/>
      <c r="H61" s="17"/>
      <c r="I61" s="16">
        <f>SUM(H59:H60)</f>
        <v>12300</v>
      </c>
      <c r="J61" s="16"/>
    </row>
    <row r="62" spans="6:9" ht="12.75" hidden="1">
      <c r="F62" s="6"/>
      <c r="G62" s="17"/>
      <c r="H62" s="6"/>
      <c r="I62" s="17"/>
    </row>
    <row r="63" spans="6:9" ht="12.75">
      <c r="F63" s="21"/>
      <c r="G63" s="17"/>
      <c r="H63" s="16"/>
      <c r="I63" s="17"/>
    </row>
    <row r="64" spans="1:9" ht="12.75">
      <c r="A64" s="1" t="s">
        <v>150</v>
      </c>
      <c r="F64" s="6"/>
      <c r="G64" s="17"/>
      <c r="H64" s="17"/>
      <c r="I64" s="17"/>
    </row>
    <row r="65" spans="1:9" ht="12.75">
      <c r="A65" t="s">
        <v>20</v>
      </c>
      <c r="C65">
        <v>1</v>
      </c>
      <c r="D65" t="s">
        <v>21</v>
      </c>
      <c r="E65">
        <v>1</v>
      </c>
      <c r="F65" s="6">
        <v>450</v>
      </c>
      <c r="G65" s="17">
        <f>C65*E65*F65</f>
        <v>450</v>
      </c>
      <c r="H65" s="17">
        <f>G65</f>
        <v>450</v>
      </c>
      <c r="I65" s="17"/>
    </row>
    <row r="66" spans="2:9" ht="12.75">
      <c r="B66" t="s">
        <v>12</v>
      </c>
      <c r="F66" s="6">
        <f>G65</f>
        <v>450</v>
      </c>
      <c r="G66" s="17">
        <f>F66*B2</f>
        <v>103.5</v>
      </c>
      <c r="H66" s="17">
        <f>G66</f>
        <v>103.5</v>
      </c>
      <c r="I66" s="17"/>
    </row>
    <row r="67" spans="6:10" ht="12.75">
      <c r="F67" s="21" t="s">
        <v>22</v>
      </c>
      <c r="G67" s="17"/>
      <c r="H67" s="17"/>
      <c r="I67" s="16">
        <f>SUM(H65:H66)</f>
        <v>553.5</v>
      </c>
      <c r="J67" s="16"/>
    </row>
    <row r="68" spans="6:9" ht="12.75">
      <c r="F68" s="21"/>
      <c r="G68" s="17"/>
      <c r="H68" s="16"/>
      <c r="I68" s="17"/>
    </row>
    <row r="69" spans="6:9" ht="12.75">
      <c r="F69" s="21"/>
      <c r="G69" s="17"/>
      <c r="H69" s="16"/>
      <c r="I69" s="17"/>
    </row>
    <row r="70" spans="1:10" s="1" customFormat="1" ht="12.75">
      <c r="A70" s="11" t="s">
        <v>23</v>
      </c>
      <c r="B70" s="12"/>
      <c r="F70" s="21"/>
      <c r="G70" s="17"/>
      <c r="H70" s="16"/>
      <c r="I70" s="16"/>
      <c r="J70" s="16"/>
    </row>
    <row r="71" spans="6:9" ht="12.75">
      <c r="F71" s="6"/>
      <c r="G71" s="17"/>
      <c r="H71" s="17"/>
      <c r="I71" s="17"/>
    </row>
    <row r="72" spans="1:9" ht="12.75">
      <c r="A72" s="1" t="s">
        <v>152</v>
      </c>
      <c r="F72" s="6"/>
      <c r="G72" s="17"/>
      <c r="H72" s="17"/>
      <c r="I72" s="17"/>
    </row>
    <row r="73" spans="1:9" ht="12.75">
      <c r="A73" t="s">
        <v>24</v>
      </c>
      <c r="C73">
        <v>6</v>
      </c>
      <c r="D73" t="s">
        <v>25</v>
      </c>
      <c r="E73">
        <v>1</v>
      </c>
      <c r="F73" s="6">
        <v>800</v>
      </c>
      <c r="G73" s="17">
        <f>C73*E73*F73</f>
        <v>4800</v>
      </c>
      <c r="H73" s="17">
        <f>G73</f>
        <v>4800</v>
      </c>
      <c r="I73" s="17"/>
    </row>
    <row r="74" spans="1:9" ht="12.75">
      <c r="A74" t="s">
        <v>26</v>
      </c>
      <c r="F74" s="6"/>
      <c r="G74" s="17"/>
      <c r="H74" s="17"/>
      <c r="I74" s="17"/>
    </row>
    <row r="75" spans="1:9" ht="12.75">
      <c r="A75" t="s">
        <v>27</v>
      </c>
      <c r="F75" s="6"/>
      <c r="G75" s="17"/>
      <c r="H75" s="17"/>
      <c r="I75" s="17"/>
    </row>
    <row r="76" spans="1:9" ht="12.75">
      <c r="A76" t="s">
        <v>28</v>
      </c>
      <c r="F76" s="6"/>
      <c r="G76" s="17"/>
      <c r="H76" s="17"/>
      <c r="I76" s="17"/>
    </row>
    <row r="77" spans="1:9" ht="12.75">
      <c r="A77" t="s">
        <v>29</v>
      </c>
      <c r="C77">
        <v>10</v>
      </c>
      <c r="D77" t="s">
        <v>25</v>
      </c>
      <c r="E77">
        <v>1</v>
      </c>
      <c r="F77" s="6">
        <v>550</v>
      </c>
      <c r="G77" s="17">
        <f>C77*E77*F77</f>
        <v>5500</v>
      </c>
      <c r="H77" s="17">
        <f>G77</f>
        <v>5500</v>
      </c>
      <c r="I77" s="17"/>
    </row>
    <row r="78" spans="1:9" ht="12.75">
      <c r="A78" t="s">
        <v>26</v>
      </c>
      <c r="F78" s="6"/>
      <c r="G78" s="17"/>
      <c r="H78" s="17"/>
      <c r="I78" s="17"/>
    </row>
    <row r="79" spans="1:9" ht="12.75">
      <c r="A79" t="s">
        <v>27</v>
      </c>
      <c r="F79" s="6"/>
      <c r="G79" s="17"/>
      <c r="H79" s="17"/>
      <c r="I79" s="17"/>
    </row>
    <row r="80" spans="1:9" ht="12.75">
      <c r="A80" t="s">
        <v>30</v>
      </c>
      <c r="F80" s="6"/>
      <c r="G80" s="17"/>
      <c r="H80" s="17"/>
      <c r="I80" s="17"/>
    </row>
    <row r="81" spans="1:9" ht="12.75">
      <c r="A81" t="s">
        <v>31</v>
      </c>
      <c r="C81">
        <v>1</v>
      </c>
      <c r="D81" t="s">
        <v>74</v>
      </c>
      <c r="E81">
        <v>1</v>
      </c>
      <c r="F81">
        <v>500</v>
      </c>
      <c r="G81" s="17">
        <f>C81*E81*F81</f>
        <v>500</v>
      </c>
      <c r="H81" s="17">
        <f>G81</f>
        <v>500</v>
      </c>
      <c r="I81" s="17"/>
    </row>
    <row r="82" spans="2:9" ht="12.75">
      <c r="B82" t="s">
        <v>12</v>
      </c>
      <c r="F82" s="6">
        <f>SUM(G73:G81)</f>
        <v>10800</v>
      </c>
      <c r="G82" s="17">
        <f>F82*B2</f>
        <v>2484</v>
      </c>
      <c r="H82" s="17">
        <f>G82</f>
        <v>2484</v>
      </c>
      <c r="I82" s="17"/>
    </row>
    <row r="83" spans="6:10" ht="12.75">
      <c r="F83" s="21" t="s">
        <v>33</v>
      </c>
      <c r="G83" s="17"/>
      <c r="H83" s="17"/>
      <c r="I83" s="16">
        <f>SUM(H73:H82)</f>
        <v>13284</v>
      </c>
      <c r="J83" s="16"/>
    </row>
    <row r="84" spans="6:10" ht="12.75">
      <c r="F84" s="21"/>
      <c r="G84" s="17"/>
      <c r="H84" s="17"/>
      <c r="I84" s="16"/>
      <c r="J84" s="16"/>
    </row>
    <row r="85" spans="1:9" ht="12.75">
      <c r="A85" s="1" t="s">
        <v>153</v>
      </c>
      <c r="F85" s="6"/>
      <c r="G85" s="17"/>
      <c r="H85" s="17" t="s">
        <v>7</v>
      </c>
      <c r="I85" s="17"/>
    </row>
    <row r="86" spans="1:9" ht="12.75">
      <c r="A86" t="s">
        <v>34</v>
      </c>
      <c r="F86" s="6"/>
      <c r="G86" s="17"/>
      <c r="H86" s="17"/>
      <c r="I86" s="17"/>
    </row>
    <row r="87" spans="2:9" ht="12.75">
      <c r="B87" t="s">
        <v>35</v>
      </c>
      <c r="C87">
        <v>1</v>
      </c>
      <c r="D87" t="s">
        <v>21</v>
      </c>
      <c r="E87">
        <v>14</v>
      </c>
      <c r="F87" s="6">
        <v>25</v>
      </c>
      <c r="G87" s="17">
        <f>C87*E87*F87</f>
        <v>350</v>
      </c>
      <c r="H87" s="17"/>
      <c r="I87" s="17"/>
    </row>
    <row r="88" spans="1:9" ht="12.75">
      <c r="A88" t="s">
        <v>36</v>
      </c>
      <c r="F88" s="6"/>
      <c r="G88" s="17"/>
      <c r="H88" s="17"/>
      <c r="I88" s="17"/>
    </row>
    <row r="89" spans="1:9" ht="12.75">
      <c r="A89" t="s">
        <v>37</v>
      </c>
      <c r="C89">
        <v>7</v>
      </c>
      <c r="D89" t="s">
        <v>32</v>
      </c>
      <c r="E89">
        <v>1</v>
      </c>
      <c r="F89" s="34">
        <v>50</v>
      </c>
      <c r="G89" s="35">
        <f>C89*E89*F89</f>
        <v>350</v>
      </c>
      <c r="H89" s="35">
        <f>G89</f>
        <v>350</v>
      </c>
      <c r="I89" s="17"/>
    </row>
    <row r="90" spans="1:9" ht="12.75">
      <c r="A90" t="s">
        <v>38</v>
      </c>
      <c r="C90">
        <v>1</v>
      </c>
      <c r="D90" t="s">
        <v>11</v>
      </c>
      <c r="E90">
        <v>1</v>
      </c>
      <c r="F90" s="6">
        <v>100</v>
      </c>
      <c r="G90" s="17">
        <f>C90*E90*F90</f>
        <v>100</v>
      </c>
      <c r="H90" s="17">
        <f>G90</f>
        <v>100</v>
      </c>
      <c r="I90" s="17"/>
    </row>
    <row r="91" spans="2:9" ht="12.75">
      <c r="B91" t="s">
        <v>16</v>
      </c>
      <c r="F91" s="6">
        <f>SUM(G87:G87)</f>
        <v>350</v>
      </c>
      <c r="G91" s="17">
        <f>F91*B2</f>
        <v>80.5</v>
      </c>
      <c r="H91" s="17">
        <f>G91</f>
        <v>80.5</v>
      </c>
      <c r="I91" s="17"/>
    </row>
    <row r="92" spans="6:10" ht="12.75">
      <c r="F92" s="21" t="s">
        <v>39</v>
      </c>
      <c r="G92" s="17"/>
      <c r="H92" s="17"/>
      <c r="I92" s="16">
        <f>SUM(H86:H91)</f>
        <v>530.5</v>
      </c>
      <c r="J92" s="16"/>
    </row>
    <row r="93" spans="6:10" ht="12.75">
      <c r="F93" s="21"/>
      <c r="G93" s="17"/>
      <c r="H93" s="17"/>
      <c r="I93" s="16"/>
      <c r="J93" s="16"/>
    </row>
    <row r="94" spans="6:10" ht="12.75">
      <c r="F94" s="21"/>
      <c r="G94" s="17"/>
      <c r="H94" s="17"/>
      <c r="I94" s="16"/>
      <c r="J94" s="16"/>
    </row>
    <row r="95" spans="1:9" ht="12.75">
      <c r="A95" s="1" t="s">
        <v>154</v>
      </c>
      <c r="F95" s="6"/>
      <c r="G95" s="17"/>
      <c r="H95" s="17" t="s">
        <v>7</v>
      </c>
      <c r="I95" s="17"/>
    </row>
    <row r="96" spans="1:9" ht="12.75">
      <c r="A96" t="s">
        <v>40</v>
      </c>
      <c r="F96" s="6"/>
      <c r="G96" s="17"/>
      <c r="H96" s="17"/>
      <c r="I96" s="17"/>
    </row>
    <row r="97" spans="2:9" ht="12.75">
      <c r="B97" t="s">
        <v>41</v>
      </c>
      <c r="C97">
        <v>1</v>
      </c>
      <c r="D97" t="s">
        <v>21</v>
      </c>
      <c r="E97">
        <v>10</v>
      </c>
      <c r="F97" s="6">
        <v>25</v>
      </c>
      <c r="G97" s="17">
        <f>C97*E97*F97</f>
        <v>250</v>
      </c>
      <c r="H97" s="17"/>
      <c r="I97" s="17"/>
    </row>
    <row r="98" spans="2:9" ht="12.75">
      <c r="B98" t="s">
        <v>162</v>
      </c>
      <c r="C98">
        <v>7</v>
      </c>
      <c r="D98" t="s">
        <v>32</v>
      </c>
      <c r="E98">
        <v>14</v>
      </c>
      <c r="F98" s="6">
        <v>25</v>
      </c>
      <c r="G98" s="17">
        <f>C98*E98*F98</f>
        <v>2450</v>
      </c>
      <c r="H98" s="17"/>
      <c r="I98" s="17"/>
    </row>
    <row r="99" spans="2:9" ht="12.75">
      <c r="B99" t="s">
        <v>42</v>
      </c>
      <c r="F99" s="6">
        <f>SUM(G97:G98)</f>
        <v>2700</v>
      </c>
      <c r="G99" s="17">
        <f>F99*B3</f>
        <v>270</v>
      </c>
      <c r="H99" s="17">
        <f>SUM(G97:G99)</f>
        <v>2970</v>
      </c>
      <c r="I99" s="17"/>
    </row>
    <row r="100" spans="1:9" ht="12.75">
      <c r="A100" t="s">
        <v>43</v>
      </c>
      <c r="I100" s="17"/>
    </row>
    <row r="101" spans="2:9" ht="12.75">
      <c r="B101" t="s">
        <v>44</v>
      </c>
      <c r="C101">
        <v>7</v>
      </c>
      <c r="D101" t="s">
        <v>32</v>
      </c>
      <c r="E101">
        <v>1</v>
      </c>
      <c r="F101" s="6">
        <v>100</v>
      </c>
      <c r="G101" s="17">
        <f>C101*E101*F101</f>
        <v>700</v>
      </c>
      <c r="H101" s="17">
        <f>G101</f>
        <v>700</v>
      </c>
      <c r="I101" s="17"/>
    </row>
    <row r="102" spans="2:9" ht="12.75">
      <c r="B102" t="s">
        <v>45</v>
      </c>
      <c r="C102">
        <v>1</v>
      </c>
      <c r="D102" t="s">
        <v>21</v>
      </c>
      <c r="E102">
        <v>1</v>
      </c>
      <c r="F102" s="6">
        <v>500</v>
      </c>
      <c r="G102" s="17">
        <f>C102*E102*F102</f>
        <v>500</v>
      </c>
      <c r="H102" s="17">
        <f>G102</f>
        <v>500</v>
      </c>
      <c r="I102" s="17"/>
    </row>
    <row r="103" spans="2:9" ht="12.75">
      <c r="B103" t="s">
        <v>12</v>
      </c>
      <c r="F103" s="6">
        <f>SUM(G97:G99)</f>
        <v>2970</v>
      </c>
      <c r="G103" s="17">
        <f>F103*B2</f>
        <v>683.1</v>
      </c>
      <c r="H103" s="17">
        <f>G103</f>
        <v>683.1</v>
      </c>
      <c r="I103" s="17"/>
    </row>
    <row r="104" spans="6:10" ht="12.75">
      <c r="F104" s="21" t="s">
        <v>46</v>
      </c>
      <c r="G104" s="17"/>
      <c r="H104" s="17"/>
      <c r="I104" s="16">
        <f>SUM(H96:H103)</f>
        <v>4853.1</v>
      </c>
      <c r="J104" s="16"/>
    </row>
    <row r="105" spans="6:10" ht="12.75">
      <c r="F105" s="21"/>
      <c r="G105" s="17"/>
      <c r="H105" s="17"/>
      <c r="I105" s="16"/>
      <c r="J105" s="16"/>
    </row>
    <row r="106" spans="1:9" ht="12.75">
      <c r="A106" s="1" t="s">
        <v>155</v>
      </c>
      <c r="F106" s="6"/>
      <c r="G106" s="17"/>
      <c r="H106" s="17" t="s">
        <v>7</v>
      </c>
      <c r="I106" s="17"/>
    </row>
    <row r="107" spans="1:9" ht="12.75">
      <c r="A107" t="s">
        <v>47</v>
      </c>
      <c r="F107" s="6"/>
      <c r="G107" s="17"/>
      <c r="H107" s="17"/>
      <c r="I107" s="17"/>
    </row>
    <row r="108" spans="2:9" ht="12.75">
      <c r="B108" t="s">
        <v>48</v>
      </c>
      <c r="C108">
        <v>1</v>
      </c>
      <c r="D108" t="s">
        <v>21</v>
      </c>
      <c r="E108">
        <v>12</v>
      </c>
      <c r="F108" s="33">
        <v>32.14</v>
      </c>
      <c r="G108" s="17">
        <f>C108*E108*F108</f>
        <v>385.68</v>
      </c>
      <c r="H108" s="17"/>
      <c r="I108" s="17"/>
    </row>
    <row r="109" spans="2:9" ht="12.75">
      <c r="B109" t="s">
        <v>162</v>
      </c>
      <c r="C109">
        <v>9</v>
      </c>
      <c r="D109" t="s">
        <v>32</v>
      </c>
      <c r="E109">
        <v>14</v>
      </c>
      <c r="F109" s="33">
        <v>32.14</v>
      </c>
      <c r="G109" s="17">
        <f>C109*E109*F109</f>
        <v>4049.64</v>
      </c>
      <c r="H109" s="17"/>
      <c r="I109" s="17"/>
    </row>
    <row r="110" spans="2:9" ht="12.75">
      <c r="B110" t="s">
        <v>42</v>
      </c>
      <c r="F110" s="6">
        <f>SUM(G108:G109)</f>
        <v>4435.32</v>
      </c>
      <c r="G110" s="17">
        <f>F110*B3</f>
        <v>443.532</v>
      </c>
      <c r="H110" s="17">
        <f>SUM(G108:G110)</f>
        <v>4878.852</v>
      </c>
      <c r="I110" s="17"/>
    </row>
    <row r="111" spans="1:9" ht="12.75">
      <c r="A111" t="s">
        <v>49</v>
      </c>
      <c r="C111">
        <v>7</v>
      </c>
      <c r="D111" t="s">
        <v>32</v>
      </c>
      <c r="E111">
        <v>1</v>
      </c>
      <c r="F111" s="6">
        <v>450</v>
      </c>
      <c r="G111" s="17">
        <f>C111*E111*F111</f>
        <v>3150</v>
      </c>
      <c r="H111" s="17">
        <f>G111</f>
        <v>3150</v>
      </c>
      <c r="I111" s="17"/>
    </row>
    <row r="112" spans="2:9" ht="12.75">
      <c r="B112" t="s">
        <v>16</v>
      </c>
      <c r="F112" s="6">
        <f>SUM(G108:G110)</f>
        <v>4878.852</v>
      </c>
      <c r="G112" s="17">
        <f>F112*B2</f>
        <v>1122.13596</v>
      </c>
      <c r="H112" s="17">
        <f>G112</f>
        <v>1122.13596</v>
      </c>
      <c r="I112" s="17"/>
    </row>
    <row r="113" spans="6:10" ht="12.75">
      <c r="F113" s="21" t="s">
        <v>50</v>
      </c>
      <c r="G113" s="17"/>
      <c r="H113" s="17"/>
      <c r="I113" s="16">
        <f>SUM(H107:H112)</f>
        <v>9150.98796</v>
      </c>
      <c r="J113" s="16"/>
    </row>
    <row r="114" spans="6:10" ht="12.75">
      <c r="F114" s="21"/>
      <c r="G114" s="17"/>
      <c r="H114" s="17"/>
      <c r="I114" s="16"/>
      <c r="J114" s="16"/>
    </row>
    <row r="115" spans="1:10" ht="12.75">
      <c r="A115" s="1" t="s">
        <v>156</v>
      </c>
      <c r="F115" s="6"/>
      <c r="G115" s="17"/>
      <c r="H115" s="6"/>
      <c r="I115" s="6"/>
      <c r="J115" s="6"/>
    </row>
    <row r="116" spans="1:9" ht="12.75">
      <c r="A116" t="s">
        <v>51</v>
      </c>
      <c r="B116" t="s">
        <v>162</v>
      </c>
      <c r="C116">
        <v>7</v>
      </c>
      <c r="D116" t="s">
        <v>32</v>
      </c>
      <c r="E116">
        <v>1</v>
      </c>
      <c r="F116" s="6">
        <v>350</v>
      </c>
      <c r="G116" s="17">
        <f>C116*E116*F116</f>
        <v>2450</v>
      </c>
      <c r="H116" s="17"/>
      <c r="I116" s="17"/>
    </row>
    <row r="117" spans="2:9" ht="12.75">
      <c r="B117" t="s">
        <v>42</v>
      </c>
      <c r="F117" s="6">
        <f>SUM(G115:G116)</f>
        <v>2450</v>
      </c>
      <c r="G117" s="17">
        <f>F117*B3</f>
        <v>245</v>
      </c>
      <c r="H117" s="17">
        <f>SUM(G115:G117)</f>
        <v>2695</v>
      </c>
      <c r="I117" s="17"/>
    </row>
    <row r="118" spans="1:9" ht="12.75">
      <c r="A118" t="s">
        <v>52</v>
      </c>
      <c r="C118">
        <v>1</v>
      </c>
      <c r="D118" t="s">
        <v>11</v>
      </c>
      <c r="E118">
        <v>1</v>
      </c>
      <c r="F118" s="6">
        <v>150</v>
      </c>
      <c r="G118" s="17">
        <f>C118*E118*F118</f>
        <v>150</v>
      </c>
      <c r="H118" s="17">
        <f>G118</f>
        <v>150</v>
      </c>
      <c r="I118" s="17"/>
    </row>
    <row r="119" spans="1:9" ht="12.75">
      <c r="A119" t="s">
        <v>53</v>
      </c>
      <c r="C119">
        <v>5</v>
      </c>
      <c r="D119" t="s">
        <v>32</v>
      </c>
      <c r="E119">
        <v>2</v>
      </c>
      <c r="F119" s="6">
        <v>50</v>
      </c>
      <c r="G119" s="17">
        <f>C119*E119*F119</f>
        <v>500</v>
      </c>
      <c r="H119" s="17">
        <f>G119</f>
        <v>500</v>
      </c>
      <c r="I119" s="17"/>
    </row>
    <row r="120" spans="2:9" ht="12.75">
      <c r="B120" t="s">
        <v>12</v>
      </c>
      <c r="F120" s="6">
        <f>SUM(G116:G117)</f>
        <v>2695</v>
      </c>
      <c r="G120" s="17">
        <f>F120*B2</f>
        <v>619.85</v>
      </c>
      <c r="H120" s="17">
        <f>G120</f>
        <v>619.85</v>
      </c>
      <c r="I120" s="17"/>
    </row>
    <row r="121" spans="6:10" ht="12.75">
      <c r="F121" s="21" t="s">
        <v>54</v>
      </c>
      <c r="G121" s="17"/>
      <c r="H121" s="17"/>
      <c r="I121" s="16">
        <f>SUM(H116:H120)</f>
        <v>3964.85</v>
      </c>
      <c r="J121" s="16"/>
    </row>
    <row r="122" spans="6:10" ht="12.75">
      <c r="F122" s="21"/>
      <c r="G122" s="17"/>
      <c r="H122" s="17"/>
      <c r="I122" s="16"/>
      <c r="J122" s="16"/>
    </row>
    <row r="123" spans="1:9" ht="12.75">
      <c r="A123" s="1" t="s">
        <v>157</v>
      </c>
      <c r="F123" s="6"/>
      <c r="G123" s="17"/>
      <c r="H123" s="17"/>
      <c r="I123" s="17"/>
    </row>
    <row r="124" spans="1:9" ht="12.75">
      <c r="A124" t="s">
        <v>55</v>
      </c>
      <c r="C124">
        <v>9</v>
      </c>
      <c r="D124" t="s">
        <v>32</v>
      </c>
      <c r="E124">
        <v>1</v>
      </c>
      <c r="F124" s="6">
        <v>55</v>
      </c>
      <c r="G124" s="17">
        <f>C124*E124*F124</f>
        <v>495</v>
      </c>
      <c r="H124" s="17">
        <f>G124</f>
        <v>495</v>
      </c>
      <c r="I124" s="17"/>
    </row>
    <row r="125" spans="6:10" ht="12.75">
      <c r="F125" s="21" t="s">
        <v>56</v>
      </c>
      <c r="G125" s="17"/>
      <c r="H125" s="17"/>
      <c r="I125" s="16">
        <f>SUM(H124:H124)</f>
        <v>495</v>
      </c>
      <c r="J125" s="16"/>
    </row>
    <row r="126" spans="6:10" ht="12.75">
      <c r="F126" s="21"/>
      <c r="G126" s="17"/>
      <c r="H126" s="17"/>
      <c r="I126" s="16"/>
      <c r="J126" s="16"/>
    </row>
    <row r="127" spans="1:9" ht="12.75">
      <c r="A127" s="1" t="s">
        <v>158</v>
      </c>
      <c r="F127" s="6"/>
      <c r="G127" s="17"/>
      <c r="H127" s="17" t="s">
        <v>7</v>
      </c>
      <c r="I127" s="17"/>
    </row>
    <row r="128" spans="1:9" ht="12.75">
      <c r="A128" t="s">
        <v>57</v>
      </c>
      <c r="F128" s="6"/>
      <c r="G128" s="17"/>
      <c r="H128" s="17"/>
      <c r="I128" s="17"/>
    </row>
    <row r="129" spans="1:9" ht="12.75">
      <c r="A129" t="s">
        <v>131</v>
      </c>
      <c r="C129">
        <v>6</v>
      </c>
      <c r="D129" t="s">
        <v>132</v>
      </c>
      <c r="E129">
        <v>12</v>
      </c>
      <c r="F129" s="6">
        <v>13</v>
      </c>
      <c r="G129" s="17">
        <f>C129*E129*F129</f>
        <v>936</v>
      </c>
      <c r="H129" s="17">
        <f>G129</f>
        <v>936</v>
      </c>
      <c r="I129" s="17"/>
    </row>
    <row r="130" spans="6:10" ht="12.75">
      <c r="F130" s="21" t="s">
        <v>65</v>
      </c>
      <c r="G130" s="17"/>
      <c r="H130" s="17"/>
      <c r="I130" s="16">
        <f>SUM(H128:H129)</f>
        <v>936</v>
      </c>
      <c r="J130" s="16"/>
    </row>
    <row r="131" spans="6:10" ht="12.75">
      <c r="F131" s="21"/>
      <c r="G131" s="17"/>
      <c r="H131" s="17"/>
      <c r="I131" s="16"/>
      <c r="J131" s="16"/>
    </row>
    <row r="132" spans="6:10" ht="12.75">
      <c r="F132" s="21"/>
      <c r="G132" s="17"/>
      <c r="H132" s="17"/>
      <c r="I132" s="16"/>
      <c r="J132" s="16"/>
    </row>
    <row r="133" spans="1:9" ht="12.75">
      <c r="A133" s="1" t="s">
        <v>159</v>
      </c>
      <c r="F133" s="6"/>
      <c r="G133" s="17"/>
      <c r="H133" s="17" t="s">
        <v>7</v>
      </c>
      <c r="I133" s="17"/>
    </row>
    <row r="134" spans="1:9" ht="12.75">
      <c r="A134" t="s">
        <v>75</v>
      </c>
      <c r="C134">
        <v>2</v>
      </c>
      <c r="D134" t="s">
        <v>76</v>
      </c>
      <c r="E134">
        <v>1</v>
      </c>
      <c r="F134" s="6">
        <v>300</v>
      </c>
      <c r="G134" s="17">
        <f>C134*E134*F134</f>
        <v>600</v>
      </c>
      <c r="H134" s="17">
        <f>G134</f>
        <v>600</v>
      </c>
      <c r="I134" s="17"/>
    </row>
    <row r="135" spans="1:9" ht="12.75">
      <c r="A135" t="s">
        <v>77</v>
      </c>
      <c r="C135">
        <v>2</v>
      </c>
      <c r="D135" t="s">
        <v>78</v>
      </c>
      <c r="E135">
        <v>1</v>
      </c>
      <c r="F135" s="6">
        <v>400</v>
      </c>
      <c r="G135" s="17">
        <f>C135*E135*F135</f>
        <v>800</v>
      </c>
      <c r="H135" s="17">
        <f>G135</f>
        <v>800</v>
      </c>
      <c r="I135" s="17"/>
    </row>
    <row r="136" spans="6:10" ht="12.75">
      <c r="F136" s="21" t="s">
        <v>66</v>
      </c>
      <c r="G136" s="17"/>
      <c r="H136" s="17"/>
      <c r="I136" s="16">
        <f>SUM(H134:H135)</f>
        <v>1400</v>
      </c>
      <c r="J136" s="16"/>
    </row>
    <row r="137" spans="6:10" ht="12.75">
      <c r="F137" s="21"/>
      <c r="G137" s="17"/>
      <c r="H137" s="17"/>
      <c r="I137" s="16"/>
      <c r="J137" s="16"/>
    </row>
    <row r="138" spans="1:9" ht="12.75">
      <c r="A138" s="1" t="s">
        <v>161</v>
      </c>
      <c r="F138" s="6"/>
      <c r="G138" s="17"/>
      <c r="H138" s="17"/>
      <c r="I138" s="17"/>
    </row>
    <row r="139" spans="1:9" ht="12.75">
      <c r="A139" t="s">
        <v>58</v>
      </c>
      <c r="C139">
        <v>5</v>
      </c>
      <c r="D139" t="s">
        <v>25</v>
      </c>
      <c r="E139">
        <v>1</v>
      </c>
      <c r="F139" s="6">
        <v>1500</v>
      </c>
      <c r="G139" s="17">
        <f>C139*E139*F139</f>
        <v>7500</v>
      </c>
      <c r="H139" s="17">
        <f>G139</f>
        <v>7500</v>
      </c>
      <c r="I139" s="17"/>
    </row>
    <row r="140" spans="1:9" ht="12.75">
      <c r="A140" t="s">
        <v>59</v>
      </c>
      <c r="C140">
        <v>5</v>
      </c>
      <c r="D140" t="s">
        <v>25</v>
      </c>
      <c r="E140">
        <v>1</v>
      </c>
      <c r="F140" s="6">
        <v>500</v>
      </c>
      <c r="G140" s="17">
        <f>C140*E140*F140</f>
        <v>2500</v>
      </c>
      <c r="H140" s="17">
        <f>G140</f>
        <v>2500</v>
      </c>
      <c r="I140" s="17"/>
    </row>
    <row r="141" spans="1:9" ht="12.75">
      <c r="A141" t="s">
        <v>84</v>
      </c>
      <c r="C141">
        <v>1</v>
      </c>
      <c r="D141" t="s">
        <v>85</v>
      </c>
      <c r="E141">
        <v>1</v>
      </c>
      <c r="F141" s="6">
        <v>200</v>
      </c>
      <c r="G141" s="17">
        <f>C141*E141*F141</f>
        <v>200</v>
      </c>
      <c r="H141" s="17">
        <f>G141</f>
        <v>200</v>
      </c>
      <c r="I141" s="17"/>
    </row>
    <row r="142" spans="1:9" ht="12.75">
      <c r="A142" t="s">
        <v>171</v>
      </c>
      <c r="F142" s="6"/>
      <c r="G142" s="17"/>
      <c r="H142" s="17"/>
      <c r="I142" s="17"/>
    </row>
    <row r="143" spans="1:9" ht="12.75">
      <c r="A143" t="s">
        <v>60</v>
      </c>
      <c r="C143">
        <v>20</v>
      </c>
      <c r="D143" t="s">
        <v>61</v>
      </c>
      <c r="E143">
        <v>1</v>
      </c>
      <c r="F143" s="6">
        <v>35</v>
      </c>
      <c r="G143" s="17">
        <f>C143*E143*F143</f>
        <v>700</v>
      </c>
      <c r="H143" s="17">
        <f aca="true" t="shared" si="0" ref="H143:H148">G143</f>
        <v>700</v>
      </c>
      <c r="I143" s="17"/>
    </row>
    <row r="144" spans="1:9" ht="12.75">
      <c r="A144" t="s">
        <v>68</v>
      </c>
      <c r="F144" s="6"/>
      <c r="G144" s="17">
        <f>C144*E144*F144</f>
        <v>0</v>
      </c>
      <c r="H144" s="17">
        <f t="shared" si="0"/>
        <v>0</v>
      </c>
      <c r="I144" s="17"/>
    </row>
    <row r="145" spans="2:9" ht="12.75">
      <c r="B145" t="s">
        <v>63</v>
      </c>
      <c r="C145">
        <v>1</v>
      </c>
      <c r="D145" t="s">
        <v>69</v>
      </c>
      <c r="E145">
        <v>1</v>
      </c>
      <c r="F145" s="6">
        <v>21</v>
      </c>
      <c r="G145" s="17">
        <f>C145*E145*F145</f>
        <v>21</v>
      </c>
      <c r="H145" s="17">
        <f t="shared" si="0"/>
        <v>21</v>
      </c>
      <c r="I145" s="17"/>
    </row>
    <row r="146" spans="2:9" ht="12.75">
      <c r="B146" t="s">
        <v>62</v>
      </c>
      <c r="C146">
        <v>1</v>
      </c>
      <c r="D146" t="s">
        <v>69</v>
      </c>
      <c r="E146">
        <v>1</v>
      </c>
      <c r="F146" s="6">
        <v>21</v>
      </c>
      <c r="G146" s="17">
        <f>C146*E146*F146</f>
        <v>21</v>
      </c>
      <c r="H146" s="17">
        <f t="shared" si="0"/>
        <v>21</v>
      </c>
      <c r="I146" s="17"/>
    </row>
    <row r="147" spans="2:9" ht="12.75">
      <c r="B147" t="s">
        <v>169</v>
      </c>
      <c r="C147">
        <v>1</v>
      </c>
      <c r="D147" t="s">
        <v>170</v>
      </c>
      <c r="E147">
        <v>1</v>
      </c>
      <c r="F147" s="6">
        <v>375</v>
      </c>
      <c r="G147" s="17">
        <f>C147*E147*F147</f>
        <v>375</v>
      </c>
      <c r="H147" s="17">
        <f t="shared" si="0"/>
        <v>375</v>
      </c>
      <c r="I147" s="17"/>
    </row>
    <row r="148" spans="2:9" ht="12.75">
      <c r="B148" t="s">
        <v>16</v>
      </c>
      <c r="F148" s="6">
        <f>SUM(H139:H139)</f>
        <v>7500</v>
      </c>
      <c r="G148" s="17">
        <f>F148*B2</f>
        <v>1725</v>
      </c>
      <c r="H148" s="17">
        <f t="shared" si="0"/>
        <v>1725</v>
      </c>
      <c r="I148" s="17"/>
    </row>
    <row r="149" spans="6:10" ht="12.75">
      <c r="F149" s="21" t="s">
        <v>70</v>
      </c>
      <c r="G149" s="17"/>
      <c r="H149" s="17"/>
      <c r="I149" s="16">
        <f>SUM(H139:H148)</f>
        <v>13042</v>
      </c>
      <c r="J149" s="16"/>
    </row>
    <row r="150" spans="6:10" ht="12.75">
      <c r="F150" s="21"/>
      <c r="G150" s="17"/>
      <c r="H150" s="17"/>
      <c r="I150" s="16"/>
      <c r="J150" s="16"/>
    </row>
    <row r="151" spans="1:9" ht="12.75">
      <c r="A151" s="1" t="s">
        <v>163</v>
      </c>
      <c r="F151" s="6"/>
      <c r="G151" s="17"/>
      <c r="H151" s="17"/>
      <c r="I151" s="17"/>
    </row>
    <row r="152" spans="1:9" ht="12.75">
      <c r="A152" t="s">
        <v>71</v>
      </c>
      <c r="C152">
        <v>1</v>
      </c>
      <c r="D152" t="s">
        <v>11</v>
      </c>
      <c r="E152">
        <v>1</v>
      </c>
      <c r="F152" s="6">
        <v>2000</v>
      </c>
      <c r="G152" s="17">
        <f>C152*E152*F152</f>
        <v>2000</v>
      </c>
      <c r="H152" s="17">
        <f>SUM(G149:G152)</f>
        <v>2000</v>
      </c>
      <c r="I152" s="17"/>
    </row>
    <row r="153" spans="1:9" ht="12.75">
      <c r="A153" t="s">
        <v>72</v>
      </c>
      <c r="F153" s="6"/>
      <c r="G153" s="17">
        <f>C153*E153*F153</f>
        <v>0</v>
      </c>
      <c r="H153" s="17">
        <f>G153</f>
        <v>0</v>
      </c>
      <c r="I153" s="17"/>
    </row>
    <row r="154" spans="1:9" ht="12.75">
      <c r="A154" t="s">
        <v>73</v>
      </c>
      <c r="F154" s="6"/>
      <c r="G154" s="17">
        <f>C154*E154*F154</f>
        <v>0</v>
      </c>
      <c r="H154" s="17">
        <f>G154</f>
        <v>0</v>
      </c>
      <c r="I154" s="17"/>
    </row>
    <row r="155" spans="1:9" ht="12.75">
      <c r="A155" t="s">
        <v>79</v>
      </c>
      <c r="F155" s="6"/>
      <c r="G155" s="17">
        <f>C155*E155*F155</f>
        <v>0</v>
      </c>
      <c r="H155" s="17">
        <f>G155</f>
        <v>0</v>
      </c>
      <c r="I155" s="17"/>
    </row>
    <row r="156" spans="6:10" ht="12.75">
      <c r="F156" s="21" t="s">
        <v>80</v>
      </c>
      <c r="G156" s="17"/>
      <c r="H156" s="17"/>
      <c r="I156" s="16">
        <f>SUM(H152:H155)</f>
        <v>2000</v>
      </c>
      <c r="J156" s="16"/>
    </row>
    <row r="157" spans="6:10" ht="12.75">
      <c r="F157" s="21"/>
      <c r="G157" s="17"/>
      <c r="H157" s="17"/>
      <c r="I157" s="16"/>
      <c r="J157" s="16"/>
    </row>
    <row r="158" spans="1:9" ht="12.75">
      <c r="A158" s="1" t="s">
        <v>164</v>
      </c>
      <c r="F158" s="6"/>
      <c r="G158" s="17"/>
      <c r="H158" s="17"/>
      <c r="I158" s="17"/>
    </row>
    <row r="159" spans="1:9" ht="12.75">
      <c r="A159" t="s">
        <v>81</v>
      </c>
      <c r="C159">
        <v>3</v>
      </c>
      <c r="D159" t="s">
        <v>67</v>
      </c>
      <c r="E159">
        <v>1</v>
      </c>
      <c r="F159" s="6">
        <v>75</v>
      </c>
      <c r="G159" s="17">
        <f aca="true" t="shared" si="1" ref="G159:G165">C159*E159*F159</f>
        <v>225</v>
      </c>
      <c r="H159" s="17">
        <f aca="true" t="shared" si="2" ref="H159:H165">G159</f>
        <v>225</v>
      </c>
      <c r="I159" s="17"/>
    </row>
    <row r="160" spans="1:9" ht="12.75">
      <c r="A160" t="s">
        <v>82</v>
      </c>
      <c r="C160">
        <v>1</v>
      </c>
      <c r="D160" t="s">
        <v>83</v>
      </c>
      <c r="E160">
        <v>1</v>
      </c>
      <c r="F160" s="6">
        <v>175</v>
      </c>
      <c r="G160" s="17">
        <f t="shared" si="1"/>
        <v>175</v>
      </c>
      <c r="H160" s="17">
        <f t="shared" si="2"/>
        <v>175</v>
      </c>
      <c r="I160" s="17"/>
    </row>
    <row r="161" spans="1:10" s="8" customFormat="1" ht="12.75">
      <c r="A161" s="8" t="s">
        <v>86</v>
      </c>
      <c r="C161">
        <v>1</v>
      </c>
      <c r="D161" t="s">
        <v>83</v>
      </c>
      <c r="E161">
        <v>1</v>
      </c>
      <c r="F161" s="6">
        <v>175</v>
      </c>
      <c r="G161" s="17">
        <f t="shared" si="1"/>
        <v>175</v>
      </c>
      <c r="H161" s="17">
        <f t="shared" si="2"/>
        <v>175</v>
      </c>
      <c r="I161" s="22"/>
      <c r="J161" s="22"/>
    </row>
    <row r="162" spans="1:10" s="8" customFormat="1" ht="12.75">
      <c r="A162" s="8" t="s">
        <v>87</v>
      </c>
      <c r="C162">
        <v>24</v>
      </c>
      <c r="D162" t="s">
        <v>67</v>
      </c>
      <c r="E162">
        <v>1</v>
      </c>
      <c r="F162" s="6">
        <v>75</v>
      </c>
      <c r="G162" s="17">
        <f t="shared" si="1"/>
        <v>1800</v>
      </c>
      <c r="H162" s="17">
        <f t="shared" si="2"/>
        <v>1800</v>
      </c>
      <c r="I162" s="22"/>
      <c r="J162" s="22"/>
    </row>
    <row r="163" spans="1:9" ht="12.75">
      <c r="A163" t="s">
        <v>88</v>
      </c>
      <c r="C163">
        <v>10</v>
      </c>
      <c r="D163" t="s">
        <v>67</v>
      </c>
      <c r="E163">
        <v>1</v>
      </c>
      <c r="F163" s="6">
        <v>175</v>
      </c>
      <c r="G163" s="17">
        <f t="shared" si="1"/>
        <v>1750</v>
      </c>
      <c r="H163" s="17">
        <f t="shared" si="2"/>
        <v>1750</v>
      </c>
      <c r="I163" s="17"/>
    </row>
    <row r="164" spans="1:10" s="8" customFormat="1" ht="12.75">
      <c r="A164" s="8" t="s">
        <v>89</v>
      </c>
      <c r="C164">
        <v>1</v>
      </c>
      <c r="D164" t="s">
        <v>83</v>
      </c>
      <c r="E164">
        <v>1</v>
      </c>
      <c r="F164" s="6">
        <v>375</v>
      </c>
      <c r="G164" s="17">
        <f t="shared" si="1"/>
        <v>375</v>
      </c>
      <c r="H164" s="17">
        <f t="shared" si="2"/>
        <v>375</v>
      </c>
      <c r="I164" s="22"/>
      <c r="J164" s="22"/>
    </row>
    <row r="165" spans="1:9" ht="12.75">
      <c r="A165" t="s">
        <v>90</v>
      </c>
      <c r="C165">
        <v>1</v>
      </c>
      <c r="D165" t="s">
        <v>11</v>
      </c>
      <c r="E165">
        <v>1</v>
      </c>
      <c r="F165" s="6">
        <v>400</v>
      </c>
      <c r="G165" s="17">
        <f t="shared" si="1"/>
        <v>400</v>
      </c>
      <c r="H165" s="17">
        <f t="shared" si="2"/>
        <v>400</v>
      </c>
      <c r="I165" s="17"/>
    </row>
    <row r="166" spans="6:10" ht="12.75">
      <c r="F166" s="21" t="s">
        <v>91</v>
      </c>
      <c r="G166" s="17"/>
      <c r="H166" s="17"/>
      <c r="I166" s="16">
        <f>SUM(H159:H165)</f>
        <v>4900</v>
      </c>
      <c r="J166" s="16"/>
    </row>
    <row r="167" spans="6:10" ht="12.75">
      <c r="F167" s="21"/>
      <c r="G167" s="17"/>
      <c r="H167" s="17"/>
      <c r="I167" s="16"/>
      <c r="J167" s="16"/>
    </row>
    <row r="168" spans="1:9" ht="12.75">
      <c r="A168" s="1" t="s">
        <v>165</v>
      </c>
      <c r="F168" s="6"/>
      <c r="G168" s="17"/>
      <c r="H168" s="17"/>
      <c r="I168" s="17"/>
    </row>
    <row r="169" spans="1:9" ht="12.75">
      <c r="A169" t="s">
        <v>92</v>
      </c>
      <c r="C169">
        <v>1</v>
      </c>
      <c r="D169" t="s">
        <v>11</v>
      </c>
      <c r="E169">
        <v>1</v>
      </c>
      <c r="F169" s="6">
        <v>2000</v>
      </c>
      <c r="G169" s="17">
        <f>C169*E169*F169</f>
        <v>2000</v>
      </c>
      <c r="H169" s="17">
        <f>G169</f>
        <v>2000</v>
      </c>
      <c r="I169" s="17"/>
    </row>
    <row r="170" spans="1:9" ht="12.75">
      <c r="A170" t="s">
        <v>93</v>
      </c>
      <c r="C170">
        <v>1</v>
      </c>
      <c r="D170" t="s">
        <v>11</v>
      </c>
      <c r="E170">
        <v>1</v>
      </c>
      <c r="F170" s="6">
        <v>400</v>
      </c>
      <c r="G170" s="17">
        <f>C170*E170*F170</f>
        <v>400</v>
      </c>
      <c r="H170" s="17">
        <f>G170</f>
        <v>400</v>
      </c>
      <c r="I170" s="17"/>
    </row>
    <row r="171" spans="6:10" ht="12.75">
      <c r="F171" s="21" t="s">
        <v>94</v>
      </c>
      <c r="G171" s="17"/>
      <c r="H171" s="17"/>
      <c r="I171" s="16">
        <f>SUM(H169:H170)</f>
        <v>2400</v>
      </c>
      <c r="J171" s="16"/>
    </row>
    <row r="172" spans="6:9" ht="12.75">
      <c r="F172" s="6"/>
      <c r="G172" s="17"/>
      <c r="H172" s="17"/>
      <c r="I172" s="17"/>
    </row>
    <row r="173" spans="1:9" ht="12.75">
      <c r="A173" s="1" t="s">
        <v>167</v>
      </c>
      <c r="F173" s="6"/>
      <c r="G173" s="17"/>
      <c r="H173" s="17"/>
      <c r="I173" s="17"/>
    </row>
    <row r="174" spans="1:9" ht="12.75">
      <c r="A174" t="s">
        <v>95</v>
      </c>
      <c r="C174">
        <v>1</v>
      </c>
      <c r="D174" t="s">
        <v>11</v>
      </c>
      <c r="E174">
        <v>1</v>
      </c>
      <c r="F174" s="6">
        <v>2000</v>
      </c>
      <c r="G174" s="17">
        <f aca="true" t="shared" si="3" ref="G174:G186">C174*E174*F174</f>
        <v>2000</v>
      </c>
      <c r="H174" s="17">
        <f aca="true" t="shared" si="4" ref="H174:H186">G174</f>
        <v>2000</v>
      </c>
      <c r="I174" s="17"/>
    </row>
    <row r="175" spans="1:9" ht="12.75">
      <c r="A175" t="s">
        <v>96</v>
      </c>
      <c r="F175" s="6"/>
      <c r="G175" s="17">
        <f t="shared" si="3"/>
        <v>0</v>
      </c>
      <c r="H175" s="17">
        <f t="shared" si="4"/>
        <v>0</v>
      </c>
      <c r="I175" s="17"/>
    </row>
    <row r="176" spans="1:9" ht="12.75">
      <c r="A176" t="s">
        <v>97</v>
      </c>
      <c r="F176" s="6"/>
      <c r="G176" s="17">
        <f t="shared" si="3"/>
        <v>0</v>
      </c>
      <c r="H176" s="17">
        <f t="shared" si="4"/>
        <v>0</v>
      </c>
      <c r="I176" s="17"/>
    </row>
    <row r="177" spans="1:9" ht="12.75">
      <c r="A177" t="s">
        <v>98</v>
      </c>
      <c r="F177" s="6"/>
      <c r="G177" s="17">
        <f t="shared" si="3"/>
        <v>0</v>
      </c>
      <c r="H177" s="17">
        <f t="shared" si="4"/>
        <v>0</v>
      </c>
      <c r="I177" s="17"/>
    </row>
    <row r="178" spans="1:9" ht="12.75">
      <c r="A178" t="s">
        <v>99</v>
      </c>
      <c r="F178" s="6"/>
      <c r="G178" s="17">
        <f t="shared" si="3"/>
        <v>0</v>
      </c>
      <c r="H178" s="17">
        <f t="shared" si="4"/>
        <v>0</v>
      </c>
      <c r="I178" s="17"/>
    </row>
    <row r="179" spans="1:9" ht="12.75">
      <c r="A179" t="s">
        <v>100</v>
      </c>
      <c r="F179" s="6"/>
      <c r="G179" s="17">
        <f t="shared" si="3"/>
        <v>0</v>
      </c>
      <c r="H179" s="17">
        <f t="shared" si="4"/>
        <v>0</v>
      </c>
      <c r="I179" s="17"/>
    </row>
    <row r="180" spans="1:9" ht="12.75">
      <c r="A180" t="s">
        <v>101</v>
      </c>
      <c r="F180" s="6"/>
      <c r="G180" s="17">
        <f t="shared" si="3"/>
        <v>0</v>
      </c>
      <c r="H180" s="17">
        <f t="shared" si="4"/>
        <v>0</v>
      </c>
      <c r="I180" s="17"/>
    </row>
    <row r="181" spans="1:9" ht="12.75">
      <c r="A181" t="s">
        <v>102</v>
      </c>
      <c r="F181" s="6"/>
      <c r="G181" s="17">
        <f t="shared" si="3"/>
        <v>0</v>
      </c>
      <c r="H181" s="17">
        <f t="shared" si="4"/>
        <v>0</v>
      </c>
      <c r="I181" s="17"/>
    </row>
    <row r="182" spans="1:9" ht="12.75">
      <c r="A182" t="s">
        <v>64</v>
      </c>
      <c r="F182" s="6"/>
      <c r="G182" s="17">
        <f t="shared" si="3"/>
        <v>0</v>
      </c>
      <c r="H182" s="17">
        <f t="shared" si="4"/>
        <v>0</v>
      </c>
      <c r="I182" s="17"/>
    </row>
    <row r="183" spans="1:9" ht="12.75">
      <c r="A183" t="s">
        <v>103</v>
      </c>
      <c r="F183" s="6"/>
      <c r="G183" s="17">
        <f t="shared" si="3"/>
        <v>0</v>
      </c>
      <c r="H183" s="17">
        <f t="shared" si="4"/>
        <v>0</v>
      </c>
      <c r="I183" s="17"/>
    </row>
    <row r="184" spans="1:9" ht="12.75">
      <c r="A184" t="s">
        <v>104</v>
      </c>
      <c r="F184" s="6"/>
      <c r="G184" s="17">
        <f t="shared" si="3"/>
        <v>0</v>
      </c>
      <c r="H184" s="17">
        <f t="shared" si="4"/>
        <v>0</v>
      </c>
      <c r="I184" s="17"/>
    </row>
    <row r="185" spans="1:9" ht="12.75">
      <c r="A185" t="s">
        <v>105</v>
      </c>
      <c r="C185">
        <v>1</v>
      </c>
      <c r="D185" t="s">
        <v>11</v>
      </c>
      <c r="E185">
        <v>1</v>
      </c>
      <c r="F185" s="6">
        <v>1200</v>
      </c>
      <c r="G185" s="17">
        <f t="shared" si="3"/>
        <v>1200</v>
      </c>
      <c r="H185" s="17">
        <f t="shared" si="4"/>
        <v>1200</v>
      </c>
      <c r="I185" s="17"/>
    </row>
    <row r="186" spans="1:9" ht="12.75">
      <c r="A186" t="s">
        <v>106</v>
      </c>
      <c r="C186">
        <v>1</v>
      </c>
      <c r="D186" t="s">
        <v>11</v>
      </c>
      <c r="E186">
        <v>1</v>
      </c>
      <c r="F186" s="6">
        <v>2500</v>
      </c>
      <c r="G186" s="17">
        <f t="shared" si="3"/>
        <v>2500</v>
      </c>
      <c r="H186" s="17">
        <f t="shared" si="4"/>
        <v>2500</v>
      </c>
      <c r="I186" s="17"/>
    </row>
    <row r="187" spans="6:10" ht="12.75">
      <c r="F187" s="21" t="s">
        <v>107</v>
      </c>
      <c r="G187" s="17"/>
      <c r="H187" s="17"/>
      <c r="I187" s="16">
        <f>SUM(H174:H186)</f>
        <v>5700</v>
      </c>
      <c r="J187" s="16"/>
    </row>
    <row r="188" spans="6:10" ht="12.75">
      <c r="F188" s="21"/>
      <c r="G188" s="17">
        <f aca="true" t="shared" si="5" ref="G188:G194">C188*E188*F188</f>
        <v>0</v>
      </c>
      <c r="H188" s="17"/>
      <c r="I188" s="16"/>
      <c r="J188" s="16"/>
    </row>
    <row r="189" spans="1:10" s="1" customFormat="1" ht="12.75">
      <c r="A189" s="1" t="s">
        <v>108</v>
      </c>
      <c r="F189" s="21"/>
      <c r="G189" s="17">
        <f t="shared" si="5"/>
        <v>0</v>
      </c>
      <c r="H189" s="17"/>
      <c r="I189" s="16"/>
      <c r="J189" s="16"/>
    </row>
    <row r="190" spans="1:10" s="7" customFormat="1" ht="12.75">
      <c r="A190" s="7" t="s">
        <v>109</v>
      </c>
      <c r="C190">
        <v>1</v>
      </c>
      <c r="D190" t="s">
        <v>11</v>
      </c>
      <c r="E190">
        <v>1</v>
      </c>
      <c r="F190" s="6">
        <v>1500</v>
      </c>
      <c r="G190" s="17">
        <f t="shared" si="5"/>
        <v>1500</v>
      </c>
      <c r="H190" s="17">
        <f>G190</f>
        <v>1500</v>
      </c>
      <c r="I190" s="23"/>
      <c r="J190" s="23"/>
    </row>
    <row r="191" spans="1:10" s="7" customFormat="1" ht="12.75">
      <c r="A191" s="7" t="s">
        <v>110</v>
      </c>
      <c r="C191">
        <v>1</v>
      </c>
      <c r="D191" t="s">
        <v>11</v>
      </c>
      <c r="E191">
        <v>1</v>
      </c>
      <c r="F191" s="6">
        <v>500</v>
      </c>
      <c r="G191" s="17">
        <f t="shared" si="5"/>
        <v>500</v>
      </c>
      <c r="H191" s="17">
        <f>G191</f>
        <v>500</v>
      </c>
      <c r="I191" s="23"/>
      <c r="J191" s="23"/>
    </row>
    <row r="192" spans="1:10" s="7" customFormat="1" ht="12.75">
      <c r="A192" s="7" t="s">
        <v>111</v>
      </c>
      <c r="C192">
        <v>1</v>
      </c>
      <c r="D192" t="s">
        <v>11</v>
      </c>
      <c r="E192">
        <v>1</v>
      </c>
      <c r="F192" s="6">
        <v>500</v>
      </c>
      <c r="G192" s="17">
        <f t="shared" si="5"/>
        <v>500</v>
      </c>
      <c r="H192" s="17">
        <f>G192</f>
        <v>500</v>
      </c>
      <c r="I192" s="23"/>
      <c r="J192" s="23"/>
    </row>
    <row r="193" spans="1:10" s="7" customFormat="1" ht="12.75">
      <c r="A193" s="7" t="s">
        <v>112</v>
      </c>
      <c r="C193">
        <v>1</v>
      </c>
      <c r="D193" t="s">
        <v>11</v>
      </c>
      <c r="E193">
        <v>1</v>
      </c>
      <c r="F193" s="6">
        <v>125</v>
      </c>
      <c r="G193" s="17">
        <f t="shared" si="5"/>
        <v>125</v>
      </c>
      <c r="H193" s="17">
        <f>G193</f>
        <v>125</v>
      </c>
      <c r="I193" s="23"/>
      <c r="J193" s="23"/>
    </row>
    <row r="194" spans="1:10" s="7" customFormat="1" ht="12.75">
      <c r="A194" s="7" t="s">
        <v>113</v>
      </c>
      <c r="C194">
        <v>1</v>
      </c>
      <c r="D194" t="s">
        <v>11</v>
      </c>
      <c r="E194">
        <v>1</v>
      </c>
      <c r="F194" s="6">
        <v>200</v>
      </c>
      <c r="G194" s="17">
        <f t="shared" si="5"/>
        <v>200</v>
      </c>
      <c r="H194" s="17">
        <f>G194</f>
        <v>200</v>
      </c>
      <c r="I194" s="23"/>
      <c r="J194" s="23"/>
    </row>
    <row r="195" spans="1:10" s="7" customFormat="1" ht="12.75">
      <c r="A195" s="7" t="s">
        <v>114</v>
      </c>
      <c r="C195"/>
      <c r="D195"/>
      <c r="E195"/>
      <c r="F195" s="6">
        <v>0</v>
      </c>
      <c r="G195" s="17">
        <v>0</v>
      </c>
      <c r="H195" s="17">
        <v>0</v>
      </c>
      <c r="I195" s="23"/>
      <c r="J195" s="23"/>
    </row>
    <row r="196" spans="1:10" s="7" customFormat="1" ht="12.75">
      <c r="A196" s="7" t="s">
        <v>115</v>
      </c>
      <c r="C196"/>
      <c r="D196"/>
      <c r="E196"/>
      <c r="F196" s="6">
        <v>0</v>
      </c>
      <c r="G196" s="17">
        <v>0</v>
      </c>
      <c r="H196" s="17">
        <v>0</v>
      </c>
      <c r="I196" s="23"/>
      <c r="J196" s="23"/>
    </row>
    <row r="197" spans="1:10" s="7" customFormat="1" ht="12.75">
      <c r="A197" s="7" t="s">
        <v>116</v>
      </c>
      <c r="C197">
        <v>1</v>
      </c>
      <c r="D197" t="s">
        <v>11</v>
      </c>
      <c r="E197">
        <v>1</v>
      </c>
      <c r="F197" s="6">
        <v>200</v>
      </c>
      <c r="G197" s="17">
        <f aca="true" t="shared" si="6" ref="G197:G207">C197*E197*F197</f>
        <v>200</v>
      </c>
      <c r="H197" s="17">
        <f aca="true" t="shared" si="7" ref="H197:H207">G197</f>
        <v>200</v>
      </c>
      <c r="I197" s="23"/>
      <c r="J197" s="23"/>
    </row>
    <row r="198" spans="1:10" s="7" customFormat="1" ht="12.75">
      <c r="A198" s="7" t="s">
        <v>117</v>
      </c>
      <c r="C198">
        <v>1</v>
      </c>
      <c r="D198" t="s">
        <v>11</v>
      </c>
      <c r="E198">
        <v>1</v>
      </c>
      <c r="F198" s="6">
        <v>0</v>
      </c>
      <c r="G198" s="17">
        <f t="shared" si="6"/>
        <v>0</v>
      </c>
      <c r="H198" s="17">
        <f t="shared" si="7"/>
        <v>0</v>
      </c>
      <c r="I198" s="23"/>
      <c r="J198" s="23"/>
    </row>
    <row r="199" spans="1:10" s="7" customFormat="1" ht="12.75">
      <c r="A199" s="7" t="s">
        <v>118</v>
      </c>
      <c r="B199"/>
      <c r="C199">
        <v>15</v>
      </c>
      <c r="D199" t="s">
        <v>67</v>
      </c>
      <c r="E199">
        <v>1</v>
      </c>
      <c r="F199" s="6">
        <v>25</v>
      </c>
      <c r="G199" s="17">
        <f t="shared" si="6"/>
        <v>375</v>
      </c>
      <c r="H199" s="17">
        <f t="shared" si="7"/>
        <v>375</v>
      </c>
      <c r="I199" s="23"/>
      <c r="J199" s="23"/>
    </row>
    <row r="200" spans="1:10" s="7" customFormat="1" ht="12.75">
      <c r="A200" s="7" t="s">
        <v>119</v>
      </c>
      <c r="C200">
        <v>1</v>
      </c>
      <c r="D200" t="s">
        <v>11</v>
      </c>
      <c r="E200">
        <v>1</v>
      </c>
      <c r="F200" s="6">
        <v>125</v>
      </c>
      <c r="G200" s="17">
        <f t="shared" si="6"/>
        <v>125</v>
      </c>
      <c r="H200" s="17">
        <f t="shared" si="7"/>
        <v>125</v>
      </c>
      <c r="I200" s="23"/>
      <c r="J200" s="23"/>
    </row>
    <row r="201" spans="1:9" ht="12.75">
      <c r="A201" t="s">
        <v>120</v>
      </c>
      <c r="C201">
        <v>1</v>
      </c>
      <c r="D201" t="s">
        <v>11</v>
      </c>
      <c r="E201">
        <v>1</v>
      </c>
      <c r="F201" s="6">
        <v>100</v>
      </c>
      <c r="G201" s="17">
        <f t="shared" si="6"/>
        <v>100</v>
      </c>
      <c r="H201" s="17">
        <f t="shared" si="7"/>
        <v>100</v>
      </c>
      <c r="I201" s="17"/>
    </row>
    <row r="202" spans="1:9" ht="12.75">
      <c r="A202" t="s">
        <v>121</v>
      </c>
      <c r="C202">
        <v>1</v>
      </c>
      <c r="D202" t="s">
        <v>11</v>
      </c>
      <c r="E202">
        <v>1</v>
      </c>
      <c r="F202" s="6">
        <v>150</v>
      </c>
      <c r="G202" s="17">
        <f t="shared" si="6"/>
        <v>150</v>
      </c>
      <c r="H202" s="17">
        <f t="shared" si="7"/>
        <v>150</v>
      </c>
      <c r="I202" s="17"/>
    </row>
    <row r="203" spans="1:9" ht="12.75">
      <c r="A203" t="s">
        <v>122</v>
      </c>
      <c r="C203">
        <v>1</v>
      </c>
      <c r="D203" t="s">
        <v>11</v>
      </c>
      <c r="E203">
        <v>1</v>
      </c>
      <c r="F203" s="6">
        <v>250</v>
      </c>
      <c r="G203" s="17">
        <f t="shared" si="6"/>
        <v>250</v>
      </c>
      <c r="H203" s="17">
        <f t="shared" si="7"/>
        <v>250</v>
      </c>
      <c r="I203" s="17"/>
    </row>
    <row r="204" spans="1:9" ht="12.75">
      <c r="A204" t="s">
        <v>123</v>
      </c>
      <c r="C204">
        <v>1</v>
      </c>
      <c r="D204" t="s">
        <v>11</v>
      </c>
      <c r="E204">
        <v>1</v>
      </c>
      <c r="F204" s="6">
        <v>125</v>
      </c>
      <c r="G204" s="17">
        <f t="shared" si="6"/>
        <v>125</v>
      </c>
      <c r="H204" s="17">
        <f t="shared" si="7"/>
        <v>125</v>
      </c>
      <c r="I204" s="17"/>
    </row>
    <row r="205" spans="1:9" ht="12.75">
      <c r="A205" t="s">
        <v>124</v>
      </c>
      <c r="C205">
        <v>1</v>
      </c>
      <c r="D205" t="s">
        <v>11</v>
      </c>
      <c r="E205">
        <v>1</v>
      </c>
      <c r="F205" s="6">
        <v>0</v>
      </c>
      <c r="G205" s="17">
        <f t="shared" si="6"/>
        <v>0</v>
      </c>
      <c r="H205" s="17">
        <f t="shared" si="7"/>
        <v>0</v>
      </c>
      <c r="I205" s="17"/>
    </row>
    <row r="206" spans="1:10" ht="12.75">
      <c r="A206" t="s">
        <v>125</v>
      </c>
      <c r="C206">
        <v>1</v>
      </c>
      <c r="D206" t="s">
        <v>11</v>
      </c>
      <c r="E206">
        <v>1</v>
      </c>
      <c r="F206" s="6">
        <v>200</v>
      </c>
      <c r="G206" s="17">
        <f t="shared" si="6"/>
        <v>200</v>
      </c>
      <c r="H206" s="17">
        <f t="shared" si="7"/>
        <v>200</v>
      </c>
      <c r="I206" s="16"/>
      <c r="J206" s="16"/>
    </row>
    <row r="207" spans="1:9" ht="12.75">
      <c r="A207" t="s">
        <v>126</v>
      </c>
      <c r="C207">
        <v>1</v>
      </c>
      <c r="D207" t="s">
        <v>11</v>
      </c>
      <c r="E207">
        <v>1</v>
      </c>
      <c r="F207" s="6">
        <v>0</v>
      </c>
      <c r="G207" s="17">
        <f t="shared" si="6"/>
        <v>0</v>
      </c>
      <c r="H207" s="17">
        <f t="shared" si="7"/>
        <v>0</v>
      </c>
      <c r="I207" s="17"/>
    </row>
    <row r="208" spans="6:10" ht="12.75">
      <c r="F208" s="21" t="s">
        <v>127</v>
      </c>
      <c r="G208" s="17"/>
      <c r="H208" s="17"/>
      <c r="I208" s="16">
        <f>SUM(H190:H207)</f>
        <v>4350</v>
      </c>
      <c r="J208" s="16"/>
    </row>
    <row r="209" spans="6:10" ht="12.75">
      <c r="F209" s="21"/>
      <c r="G209" s="17"/>
      <c r="H209" s="17"/>
      <c r="I209" s="16"/>
      <c r="J209" s="16"/>
    </row>
    <row r="210" spans="6:10" ht="12.75">
      <c r="F210" s="21"/>
      <c r="G210" s="17"/>
      <c r="H210" s="17"/>
      <c r="I210" s="16"/>
      <c r="J210" s="16"/>
    </row>
    <row r="211" spans="1:10" ht="12.75">
      <c r="A211" s="1" t="s">
        <v>128</v>
      </c>
      <c r="C211" s="16"/>
      <c r="F211" s="16"/>
      <c r="G211" s="17"/>
      <c r="H211" s="16">
        <f>I211</f>
        <v>11013.993796</v>
      </c>
      <c r="I211" s="16">
        <f>10%*I217</f>
        <v>11013.993796</v>
      </c>
      <c r="J211" s="16"/>
    </row>
    <row r="212" spans="6:9" ht="12.75">
      <c r="F212" s="6"/>
      <c r="G212" s="17"/>
      <c r="H212" s="17"/>
      <c r="I212" s="17"/>
    </row>
    <row r="213" spans="2:10" ht="12.75">
      <c r="B213" s="1" t="s">
        <v>179</v>
      </c>
      <c r="F213" s="6"/>
      <c r="G213" s="17"/>
      <c r="H213" s="17"/>
      <c r="I213" s="24">
        <f>I217+I211</f>
        <v>121153.93175599999</v>
      </c>
      <c r="J213" s="24"/>
    </row>
    <row r="214" spans="6:9" ht="12.75">
      <c r="F214" s="6"/>
      <c r="G214" s="17"/>
      <c r="H214" s="17"/>
      <c r="I214" s="17"/>
    </row>
    <row r="215" spans="1:10" ht="12.75">
      <c r="A215" s="1" t="s">
        <v>173</v>
      </c>
      <c r="B215" s="1"/>
      <c r="F215" s="21"/>
      <c r="G215" s="17"/>
      <c r="H215" s="17"/>
      <c r="I215" s="16">
        <f>SUM(I46:I69)</f>
        <v>43133.5</v>
      </c>
      <c r="J215" s="16"/>
    </row>
    <row r="216" spans="1:10" ht="12.75">
      <c r="A216" s="1" t="s">
        <v>174</v>
      </c>
      <c r="C216" s="5"/>
      <c r="F216" s="6"/>
      <c r="G216" s="17"/>
      <c r="H216" s="17"/>
      <c r="I216" s="16">
        <f>SUM(I73:I210)</f>
        <v>67006.43796</v>
      </c>
      <c r="J216" s="16"/>
    </row>
    <row r="217" spans="1:10" s="1" customFormat="1" ht="12.75">
      <c r="A217" s="1" t="s">
        <v>177</v>
      </c>
      <c r="C217" s="9"/>
      <c r="F217" s="21"/>
      <c r="G217" s="17"/>
      <c r="H217" s="17"/>
      <c r="I217" s="16">
        <f>I215+I216</f>
        <v>110139.93796</v>
      </c>
      <c r="J217" s="16"/>
    </row>
    <row r="218" spans="6:9" ht="12.75">
      <c r="F218" s="6"/>
      <c r="G218" s="17"/>
      <c r="H218" s="17"/>
      <c r="I218" s="17"/>
    </row>
    <row r="219" spans="6:10" ht="12.75">
      <c r="F219" s="26" t="s">
        <v>129</v>
      </c>
      <c r="G219" s="17"/>
      <c r="H219" s="25">
        <f>SUM(H46:H211)</f>
        <v>121153.931756</v>
      </c>
      <c r="I219" s="25">
        <f>SUM(I46:I211)</f>
        <v>121153.931756</v>
      </c>
      <c r="J219" s="25"/>
    </row>
  </sheetData>
  <printOptions gridLines="1"/>
  <pageMargins left="0.75" right="0.75" top="1" bottom="1" header="0.5" footer="0.5"/>
  <pageSetup blackAndWhite="1" draft="1" orientation="portrait" scale="85"/>
  <headerFooter alignWithMargins="0">
    <oddHeader>&amp;C&amp;F</oddHeader>
    <oddFooter>&amp;CPage &amp;P</oddFooter>
  </headerFooter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Success Stories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Schuman</dc:creator>
  <cp:keywords/>
  <dc:description/>
  <cp:lastModifiedBy>Thomas Simon</cp:lastModifiedBy>
  <cp:lastPrinted>2009-09-18T19:06:58Z</cp:lastPrinted>
  <dcterms:created xsi:type="dcterms:W3CDTF">2005-01-21T21:48:30Z</dcterms:created>
  <cp:category/>
  <cp:version/>
  <cp:contentType/>
  <cp:contentStatus/>
</cp:coreProperties>
</file>