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20" yWindow="1200" windowWidth="12000" windowHeight="13060" tabRatio="243" activeTab="0"/>
  </bookViews>
  <sheets>
    <sheet name="INDUSTRIAL BUDGET-4th.xls" sheetId="1" r:id="rId1"/>
  </sheets>
  <definedNames>
    <definedName name="CRITERIA">'INDUSTRIAL BUDGET-4th.xls'!#REF!</definedName>
    <definedName name="DATABASE">'INDUSTRIAL BUDGET-4th.xls'!#REF!</definedName>
    <definedName name="_xlnm.Print_Area" localSheetId="0">'INDUSTRIAL BUDGET-4th.xls'!$A$1:$I$331</definedName>
  </definedNames>
  <calcPr fullCalcOnLoad="1"/>
</workbook>
</file>

<file path=xl/sharedStrings.xml><?xml version="1.0" encoding="utf-8"?>
<sst xmlns="http://schemas.openxmlformats.org/spreadsheetml/2006/main" count="398" uniqueCount="248">
  <si>
    <t>14-06 Purchases (Bld. materials)</t>
  </si>
  <si>
    <t>14-07 Rentals (Greens/drapery etc.)</t>
  </si>
  <si>
    <t>Total for 14-00</t>
  </si>
  <si>
    <t>15-01 First Grip</t>
  </si>
  <si>
    <t>Prod. shot Shoot</t>
  </si>
  <si>
    <t>Talent Shoot</t>
  </si>
  <si>
    <t>Super 16mm film</t>
  </si>
  <si>
    <t>21-01 Gaffer</t>
  </si>
  <si>
    <t>21-02 Best Boy</t>
  </si>
  <si>
    <t>Talent Shoot/Wrap</t>
  </si>
  <si>
    <t>21-05 Purchases</t>
  </si>
  <si>
    <t>21-06 Equipment Rentals</t>
  </si>
  <si>
    <t>21-10 Box Rentals</t>
  </si>
  <si>
    <t>Gaffer</t>
  </si>
  <si>
    <t>Total for 21-00</t>
  </si>
  <si>
    <t>22-01 Director/DP/Op</t>
  </si>
  <si>
    <t>Prod. Shot:</t>
  </si>
  <si>
    <t>Invoice fee @ 10%</t>
  </si>
  <si>
    <t>Talent Shoot:</t>
  </si>
  <si>
    <t>DP/Op</t>
  </si>
  <si>
    <t>22-03 1st Asst. Camera</t>
  </si>
  <si>
    <t>22-06 Expendables</t>
  </si>
  <si>
    <t>22-07 Camera Package Rental</t>
  </si>
  <si>
    <t>Prime lense set</t>
  </si>
  <si>
    <t>Cam. accessories</t>
  </si>
  <si>
    <t>Talent shoot:</t>
  </si>
  <si>
    <t>22-12 Teleprompter/Operator</t>
  </si>
  <si>
    <t>22-13 Video Assist/Operator</t>
  </si>
  <si>
    <t>Total for 22-00</t>
  </si>
  <si>
    <t>23-01 Mixer</t>
  </si>
  <si>
    <t>23-03 Expendables (Batteries, etc)</t>
  </si>
  <si>
    <t xml:space="preserve">23-04 Sound Pckg (Incl. w/cam pckg) </t>
  </si>
  <si>
    <t>23-06 Radio Mikes</t>
  </si>
  <si>
    <t>Total for 23-00</t>
  </si>
  <si>
    <t xml:space="preserve">24-00 Transportation </t>
  </si>
  <si>
    <t>HMC-150 Pckge.</t>
  </si>
  <si>
    <t>27-03 Memory cards - Production</t>
  </si>
  <si>
    <t>Cards</t>
  </si>
  <si>
    <t>P2 cards - 32GB</t>
  </si>
  <si>
    <t>27-09 DBeta Tape Stock (1 hr.)</t>
  </si>
  <si>
    <t xml:space="preserve">DVCam stock </t>
  </si>
  <si>
    <t>34-01 Sound Editor</t>
  </si>
  <si>
    <t>34-05 Spotting</t>
  </si>
  <si>
    <t>34-08 Dialogue Edit (Included above)</t>
  </si>
  <si>
    <t>Non-linear</t>
  </si>
  <si>
    <t>30-10 On-Line System &amp; Editor</t>
  </si>
  <si>
    <t>D2 Record/D2+BSP playback</t>
  </si>
  <si>
    <t>30-12 Videotape Dubs/Stock &amp; Transfers</t>
  </si>
  <si>
    <t>Prod. shot:</t>
  </si>
  <si>
    <t>D2 to BetaSP</t>
  </si>
  <si>
    <t xml:space="preserve"> </t>
  </si>
  <si>
    <t>Fringe assumptions:</t>
  </si>
  <si>
    <t>INDUSTRIAL BUDGET</t>
  </si>
  <si>
    <t>Payroll Tax</t>
  </si>
  <si>
    <t>Shoot Days:</t>
  </si>
  <si>
    <t>WGA</t>
  </si>
  <si>
    <t>Location:</t>
  </si>
  <si>
    <t>Local</t>
  </si>
  <si>
    <t>DGA</t>
  </si>
  <si>
    <t>Unions:</t>
  </si>
  <si>
    <t>AFTRA</t>
  </si>
  <si>
    <t>SAG</t>
  </si>
  <si>
    <t>Production:</t>
  </si>
  <si>
    <t>Agency Fees</t>
  </si>
  <si>
    <t>Off-Line:</t>
  </si>
  <si>
    <t>Non-linear - 5 days</t>
  </si>
  <si>
    <t>On-Line</t>
  </si>
  <si>
    <t>SUMMARY BUDGET</t>
  </si>
  <si>
    <t>...Musicians, Instruments, Studio,</t>
  </si>
  <si>
    <t>Engineers, Stock, etc)</t>
  </si>
  <si>
    <t>Total for 33-00</t>
  </si>
  <si>
    <t>34-05 Narration Record</t>
  </si>
  <si>
    <t>34-16 Mix</t>
  </si>
  <si>
    <t>34-17 Layback</t>
  </si>
  <si>
    <t>34-18 Stock/Dubs/Transfers (Video)</t>
  </si>
  <si>
    <t>Total for 34-00</t>
  </si>
  <si>
    <t>35-01 Graphic Designer &amp; Workstation</t>
  </si>
  <si>
    <t>Total for 35-00</t>
  </si>
  <si>
    <t>36-01 Film and Tape Clips Licensing</t>
  </si>
  <si>
    <t>Seconds</t>
  </si>
  <si>
    <t>Total for 36-00</t>
  </si>
  <si>
    <t>25-00 Location Expenses</t>
  </si>
  <si>
    <t>27-00 Film &amp; Lab</t>
  </si>
  <si>
    <t>TOTAL PRODUCTION</t>
  </si>
  <si>
    <t>30-00 Editorial</t>
  </si>
  <si>
    <t xml:space="preserve">33-00 Music </t>
  </si>
  <si>
    <t>34-00 Post Production Sound</t>
  </si>
  <si>
    <t>35-00 Titles &amp; Graphics</t>
  </si>
  <si>
    <t>36-00 Stock Footage</t>
  </si>
  <si>
    <t>TOTAL POST-PRODUCTION</t>
  </si>
  <si>
    <t>37-00 Insurance</t>
  </si>
  <si>
    <t>38-00 General &amp; Administrative</t>
  </si>
  <si>
    <t>TOTAL OTHER</t>
  </si>
  <si>
    <t>Total Above-The-Line</t>
  </si>
  <si>
    <t>Total Below-The-Line</t>
  </si>
  <si>
    <t>Total Above and Below-the-Line</t>
  </si>
  <si>
    <t>Contingency @ 10 %</t>
  </si>
  <si>
    <t>GRAND TOTAL</t>
  </si>
  <si>
    <t xml:space="preserve">      ABOVE-THE-LINE</t>
  </si>
  <si>
    <t>Amount</t>
  </si>
  <si>
    <t>Units</t>
  </si>
  <si>
    <t>x</t>
  </si>
  <si>
    <t>Rate</t>
  </si>
  <si>
    <t>Sub-Total</t>
  </si>
  <si>
    <t>Total</t>
  </si>
  <si>
    <t>02-01 Writer's Salaries</t>
  </si>
  <si>
    <t>Days</t>
  </si>
  <si>
    <t>Payroll</t>
  </si>
  <si>
    <t>Total for 02-00</t>
  </si>
  <si>
    <t>03-02 Producer</t>
  </si>
  <si>
    <t>Total for 03-00</t>
  </si>
  <si>
    <t>04-01 Director</t>
  </si>
  <si>
    <t>Total for 04-00</t>
  </si>
  <si>
    <t>37-01 Producers Entertainment Package</t>
  </si>
  <si>
    <t xml:space="preserve">   Negative</t>
  </si>
  <si>
    <t xml:space="preserve">   Faulty Stock</t>
  </si>
  <si>
    <t xml:space="preserve">   Equipment</t>
  </si>
  <si>
    <t xml:space="preserve">   Props/Sets</t>
  </si>
  <si>
    <t xml:space="preserve">   Extra Expense</t>
  </si>
  <si>
    <t xml:space="preserve">   3rd Party Property Damage</t>
  </si>
  <si>
    <t xml:space="preserve">   Office Contents</t>
  </si>
  <si>
    <t>37-02 General Liability</t>
  </si>
  <si>
    <t>37-03 Hired Auto</t>
  </si>
  <si>
    <t>37-04 Cast Insurance</t>
  </si>
  <si>
    <t>37-05 Workers Compensation</t>
  </si>
  <si>
    <t>37-06 Errors  &amp; Omissions</t>
  </si>
  <si>
    <t>Total for 37-00</t>
  </si>
  <si>
    <t>38-00 General &amp; Administrative Expenses</t>
  </si>
  <si>
    <t>38-02 Legal</t>
  </si>
  <si>
    <t>38-03 Accounting fees</t>
  </si>
  <si>
    <t>38-05 Telephone/FAX</t>
  </si>
  <si>
    <t>38-06 Copying</t>
  </si>
  <si>
    <t>05-01 Lead Actors</t>
  </si>
  <si>
    <t>Basketball star</t>
  </si>
  <si>
    <t>Scientist</t>
  </si>
  <si>
    <t>Day</t>
  </si>
  <si>
    <t>Narrator (2x scale)</t>
  </si>
  <si>
    <t>Hour</t>
  </si>
  <si>
    <t xml:space="preserve">      Agency fee @ 10%</t>
  </si>
  <si>
    <t>Allow</t>
  </si>
  <si>
    <t>Total for 05-00</t>
  </si>
  <si>
    <t>08-00 Residuals (e.g. 2nd run)</t>
  </si>
  <si>
    <t>08-01 Writer</t>
  </si>
  <si>
    <t>08-02 Director</t>
  </si>
  <si>
    <t>08-03 Actors</t>
  </si>
  <si>
    <t>Total for 08-00</t>
  </si>
  <si>
    <t>09-00 Above-The-Line Fringe</t>
  </si>
  <si>
    <t>09-01 Payroll Taxes</t>
  </si>
  <si>
    <t xml:space="preserve">  FICA SS (Social Security)</t>
  </si>
  <si>
    <t xml:space="preserve">  FICA-HI (Medicare)</t>
  </si>
  <si>
    <t xml:space="preserve">      BELOW-THE-LINE</t>
  </si>
  <si>
    <t>10-08 Production Assistants</t>
  </si>
  <si>
    <t>Set PA</t>
  </si>
  <si>
    <t>PA/Script</t>
  </si>
  <si>
    <t>Total for 10-00</t>
  </si>
  <si>
    <t>13-02 Art Director</t>
  </si>
  <si>
    <t>Prep</t>
  </si>
  <si>
    <t>Shoot</t>
  </si>
  <si>
    <t>13-03 Assistant</t>
  </si>
  <si>
    <t>Wrap</t>
  </si>
  <si>
    <t>Total for 13-00</t>
  </si>
  <si>
    <t>38-07 Postage &amp; Freight</t>
  </si>
  <si>
    <t>38-08 Office Space Rental</t>
  </si>
  <si>
    <t>38-09 Ofice Furniture</t>
  </si>
  <si>
    <t>38-10 Office Equipment &amp; Supplies</t>
  </si>
  <si>
    <t>38-11 Computer Rental</t>
  </si>
  <si>
    <t>38-12 Software</t>
  </si>
  <si>
    <t>38-14 Messenger/Overnight</t>
  </si>
  <si>
    <t>38-15 Parking</t>
  </si>
  <si>
    <t>Total for 38-00</t>
  </si>
  <si>
    <t>Contingency @ 10%</t>
  </si>
  <si>
    <t>Check budget totals</t>
  </si>
  <si>
    <t>Arri 16SR2 (MOS)</t>
  </si>
  <si>
    <t>30-13 Screening Copies (DVD)</t>
  </si>
  <si>
    <t>disks</t>
  </si>
  <si>
    <t>15-02 Second Grip (Best Boy)</t>
  </si>
  <si>
    <t>15-04 Dolly Grip</t>
  </si>
  <si>
    <t>15-05 Craft Service</t>
  </si>
  <si>
    <t xml:space="preserve">   Purchases</t>
  </si>
  <si>
    <t>15-06 Grip Rentals</t>
  </si>
  <si>
    <t>Package</t>
  </si>
  <si>
    <t>Dolly</t>
  </si>
  <si>
    <t xml:space="preserve">       Cartage</t>
  </si>
  <si>
    <t>Smoke cracker</t>
  </si>
  <si>
    <t>15-07  Grip Expendables</t>
  </si>
  <si>
    <t>15-08  Box Rentals</t>
  </si>
  <si>
    <t xml:space="preserve">  Key Grip</t>
  </si>
  <si>
    <t xml:space="preserve">  Craft Service</t>
  </si>
  <si>
    <t>Total for 15-00</t>
  </si>
  <si>
    <t>16-05 Special Effects-Squishy Shoe</t>
  </si>
  <si>
    <t>Total for 16-00</t>
  </si>
  <si>
    <t>19-01 Stylist</t>
  </si>
  <si>
    <t>Prep (shoes/wrdrobe)</t>
  </si>
  <si>
    <t>19-04 Expendables</t>
  </si>
  <si>
    <t>19-05 Purchases</t>
  </si>
  <si>
    <t>19-10 Box Rentals</t>
  </si>
  <si>
    <t>Total for 19-00</t>
  </si>
  <si>
    <t>20-01 Key Make-Up Artist</t>
  </si>
  <si>
    <t>20-07 Box Rentals</t>
  </si>
  <si>
    <t>Total for 20-00</t>
  </si>
  <si>
    <t>24-03 Equipment Rental</t>
  </si>
  <si>
    <t xml:space="preserve">   Production Van</t>
  </si>
  <si>
    <t xml:space="preserve">   Set Dressing</t>
  </si>
  <si>
    <t>24-04  Gas &amp; Oil</t>
  </si>
  <si>
    <t>Total for 24-00</t>
  </si>
  <si>
    <t>25-09  Catering Service</t>
  </si>
  <si>
    <t xml:space="preserve">  Crew Meals (2 days)</t>
  </si>
  <si>
    <t>Meals</t>
  </si>
  <si>
    <t xml:space="preserve">  Tent/Tables/Chairs</t>
  </si>
  <si>
    <t>25-17 Location Site Rental</t>
  </si>
  <si>
    <t>Gym</t>
  </si>
  <si>
    <t>Total for 25-00</t>
  </si>
  <si>
    <t>27-00 Film &amp; Lab - Production</t>
  </si>
  <si>
    <t>27-01 Raw Stock (Film-Production)</t>
  </si>
  <si>
    <t>Feet</t>
  </si>
  <si>
    <t xml:space="preserve">   Sales Tax</t>
  </si>
  <si>
    <t>27-02 Lab-Negative Prep &amp; Proc.</t>
  </si>
  <si>
    <t>Cass.</t>
  </si>
  <si>
    <t>27-08 Telecine (sc. to sc.-circled takes @ 5:1)</t>
  </si>
  <si>
    <t>Hours</t>
  </si>
  <si>
    <t>Total for 27-00</t>
  </si>
  <si>
    <t>30-08 Off-Line Editor</t>
  </si>
  <si>
    <t>30-09 Off-Line Editing System</t>
  </si>
  <si>
    <t>HPX-170 (P2)</t>
  </si>
  <si>
    <t>Non-linear - 12 hrs. to D2</t>
  </si>
  <si>
    <t>02-00 Script</t>
  </si>
  <si>
    <t>03-00 Producers Unit</t>
  </si>
  <si>
    <t>04-00 Direction</t>
  </si>
  <si>
    <t>05-00 Cast</t>
  </si>
  <si>
    <t>TOTAL ABOVE-THE-LINE</t>
  </si>
  <si>
    <t>10-00 Production Staff</t>
  </si>
  <si>
    <t>13-00 Production Design</t>
  </si>
  <si>
    <t>14-00 Set Construction</t>
  </si>
  <si>
    <t>15-00 Set Operations</t>
  </si>
  <si>
    <t>16-00 Special Effects</t>
  </si>
  <si>
    <t>19-00 Wardrobe</t>
  </si>
  <si>
    <t>20-00 Make-Up and Hairdressing</t>
  </si>
  <si>
    <t>21-00 Electrical</t>
  </si>
  <si>
    <t>22-00 Camera</t>
  </si>
  <si>
    <t>23-00 Sound</t>
  </si>
  <si>
    <t>24-00 Transportation</t>
  </si>
  <si>
    <t>Misc.</t>
  </si>
  <si>
    <t>30-14 Video Masters/Safeties/Textless</t>
  </si>
  <si>
    <t>D2 Edit Master-10:00</t>
  </si>
  <si>
    <t>D2 Safety (textless)</t>
  </si>
  <si>
    <t>Total for 30-00</t>
  </si>
  <si>
    <t>33-01 Composer</t>
  </si>
  <si>
    <t xml:space="preserve">(All-In Package includes: Arrangers, Copyists,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</si>
</sst>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#,##0\)"/>
    <numFmt numFmtId="165" formatCode="&quot;$&quot;#,##0_)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9" fontId="0" fillId="0" borderId="0" xfId="2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1" fillId="0" borderId="0" xfId="21" applyFont="1" applyAlignment="1">
      <alignment/>
    </xf>
    <xf numFmtId="0" fontId="1" fillId="0" borderId="0" xfId="0" applyFont="1" applyAlignment="1">
      <alignment horizontal="left"/>
    </xf>
    <xf numFmtId="40" fontId="0" fillId="0" borderId="0" xfId="15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64" fontId="1" fillId="0" borderId="0" xfId="16" applyNumberFormat="1" applyFont="1" applyAlignment="1">
      <alignment/>
    </xf>
    <xf numFmtId="3" fontId="1" fillId="0" borderId="0" xfId="16" applyNumberFormat="1" applyFont="1" applyAlignment="1">
      <alignment/>
    </xf>
    <xf numFmtId="3" fontId="0" fillId="0" borderId="0" xfId="16" applyNumberFormat="1" applyAlignment="1">
      <alignment/>
    </xf>
    <xf numFmtId="3" fontId="2" fillId="0" borderId="3" xfId="16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16" applyNumberFormat="1" applyFont="1" applyAlignment="1">
      <alignment/>
    </xf>
    <xf numFmtId="3" fontId="0" fillId="0" borderId="0" xfId="16" applyNumberFormat="1" applyFont="1" applyAlignment="1">
      <alignment/>
    </xf>
    <xf numFmtId="165" fontId="1" fillId="0" borderId="0" xfId="16" applyNumberFormat="1" applyFont="1" applyAlignment="1">
      <alignment horizontal="right"/>
    </xf>
    <xf numFmtId="3" fontId="2" fillId="0" borderId="0" xfId="16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4" xfId="16" applyNumberFormat="1" applyBorder="1" applyAlignment="1">
      <alignment/>
    </xf>
    <xf numFmtId="3" fontId="2" fillId="0" borderId="2" xfId="16" applyNumberFormat="1" applyFont="1" applyBorder="1" applyAlignment="1">
      <alignment/>
    </xf>
    <xf numFmtId="9" fontId="0" fillId="0" borderId="0" xfId="2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9" fontId="0" fillId="0" borderId="0" xfId="21" applyAlignment="1">
      <alignment horizontal="left"/>
    </xf>
    <xf numFmtId="8" fontId="0" fillId="0" borderId="0" xfId="17" applyAlignment="1">
      <alignment/>
    </xf>
    <xf numFmtId="3" fontId="0" fillId="0" borderId="0" xfId="16" applyNumberFormat="1" applyAlignment="1">
      <alignment horizontal="left"/>
    </xf>
    <xf numFmtId="3" fontId="1" fillId="0" borderId="5" xfId="0" applyNumberFormat="1" applyFont="1" applyBorder="1" applyAlignment="1">
      <alignment/>
    </xf>
    <xf numFmtId="3" fontId="1" fillId="0" borderId="5" xfId="16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workbookViewId="0" topLeftCell="A1">
      <selection activeCell="F26" sqref="F26"/>
    </sheetView>
  </sheetViews>
  <sheetFormatPr defaultColWidth="11.00390625" defaultRowHeight="12.75"/>
  <cols>
    <col min="2" max="2" width="16.375" style="0" customWidth="1"/>
    <col min="3" max="4" width="6.25390625" style="0" customWidth="1"/>
    <col min="5" max="5" width="3.00390625" style="0" customWidth="1"/>
    <col min="6" max="6" width="7.375" style="0" customWidth="1"/>
    <col min="7" max="7" width="9.125" style="0" customWidth="1"/>
    <col min="8" max="8" width="8.125" style="0" customWidth="1"/>
    <col min="9" max="9" width="10.25390625" style="0" customWidth="1"/>
    <col min="10" max="10" width="10.75390625" style="17" customWidth="1"/>
    <col min="17" max="17" width="10.875" style="0" customWidth="1"/>
  </cols>
  <sheetData>
    <row r="1" spans="1:9" ht="12.75">
      <c r="A1" t="s">
        <v>50</v>
      </c>
      <c r="F1" s="6"/>
      <c r="G1" s="17"/>
      <c r="H1" s="17"/>
      <c r="I1" s="17"/>
    </row>
    <row r="2" spans="8:9" ht="12.75">
      <c r="H2" s="17"/>
      <c r="I2" s="17"/>
    </row>
    <row r="3" spans="2:9" ht="12.75">
      <c r="B3" s="10"/>
      <c r="F3" s="6"/>
      <c r="G3" s="17"/>
      <c r="H3" s="17"/>
      <c r="I3" s="17"/>
    </row>
    <row r="4" spans="1:9" ht="12.75">
      <c r="A4" s="32" t="s">
        <v>51</v>
      </c>
      <c r="B4" s="33"/>
      <c r="F4" s="37" t="s">
        <v>52</v>
      </c>
      <c r="G4" s="38"/>
      <c r="H4" s="17"/>
      <c r="I4" s="17"/>
    </row>
    <row r="5" spans="1:9" ht="12.75">
      <c r="A5" t="s">
        <v>53</v>
      </c>
      <c r="B5" s="31">
        <f>0.23</f>
        <v>0.23</v>
      </c>
      <c r="F5" s="6" t="s">
        <v>54</v>
      </c>
      <c r="G5" s="17"/>
      <c r="H5" s="36">
        <v>2</v>
      </c>
      <c r="I5" s="17"/>
    </row>
    <row r="6" spans="1:9" ht="12.75">
      <c r="A6" t="s">
        <v>55</v>
      </c>
      <c r="B6" s="34">
        <f>13.5%</f>
        <v>0.135</v>
      </c>
      <c r="F6" s="6" t="s">
        <v>56</v>
      </c>
      <c r="G6" s="17"/>
      <c r="H6" s="17" t="s">
        <v>57</v>
      </c>
      <c r="I6" s="17"/>
    </row>
    <row r="7" spans="1:9" ht="12.75">
      <c r="A7" t="s">
        <v>58</v>
      </c>
      <c r="B7" s="34">
        <f>0.125</f>
        <v>0.125</v>
      </c>
      <c r="F7" s="6" t="s">
        <v>59</v>
      </c>
      <c r="G7" s="17"/>
      <c r="H7" s="17" t="s">
        <v>60</v>
      </c>
      <c r="I7" s="17"/>
    </row>
    <row r="8" spans="1:9" ht="12.75">
      <c r="A8" t="s">
        <v>61</v>
      </c>
      <c r="B8" s="34">
        <f>13.8%</f>
        <v>0.138</v>
      </c>
      <c r="F8" s="6" t="s">
        <v>62</v>
      </c>
      <c r="G8" s="17"/>
      <c r="H8" s="25" t="s">
        <v>6</v>
      </c>
      <c r="I8" s="17"/>
    </row>
    <row r="9" spans="1:9" ht="12.75">
      <c r="A9" t="s">
        <v>60</v>
      </c>
      <c r="B9" s="34">
        <f>12.1%</f>
        <v>0.121</v>
      </c>
      <c r="F9" s="6"/>
      <c r="G9" s="17"/>
      <c r="H9" s="25" t="s">
        <v>223</v>
      </c>
      <c r="I9" s="17"/>
    </row>
    <row r="10" spans="1:9" ht="12.75">
      <c r="A10" t="s">
        <v>63</v>
      </c>
      <c r="B10" s="31">
        <v>0.1</v>
      </c>
      <c r="F10" s="6" t="s">
        <v>64</v>
      </c>
      <c r="G10" s="17"/>
      <c r="H10" s="17" t="s">
        <v>65</v>
      </c>
      <c r="I10" s="17"/>
    </row>
    <row r="11" spans="2:9" ht="12.75">
      <c r="B11" s="31"/>
      <c r="F11" s="6" t="s">
        <v>66</v>
      </c>
      <c r="G11" s="17"/>
      <c r="H11" s="25" t="s">
        <v>224</v>
      </c>
      <c r="I11" s="17"/>
    </row>
    <row r="12" spans="1:9" ht="12.75">
      <c r="A12" s="19" t="s">
        <v>67</v>
      </c>
      <c r="B12" s="29"/>
      <c r="F12" s="6"/>
      <c r="G12" s="17"/>
      <c r="H12" s="17"/>
      <c r="I12" s="17"/>
    </row>
    <row r="13" spans="6:9" ht="12.75">
      <c r="F13" s="6"/>
      <c r="G13" s="17"/>
      <c r="H13" s="17"/>
      <c r="I13" s="17"/>
    </row>
    <row r="14" spans="1:9" ht="12.75">
      <c r="A14" s="1" t="s">
        <v>225</v>
      </c>
      <c r="B14" s="1"/>
      <c r="F14" s="6"/>
      <c r="G14" s="17"/>
      <c r="H14" s="17">
        <f>$I$59</f>
        <v>2460</v>
      </c>
      <c r="I14" s="17"/>
    </row>
    <row r="15" spans="1:9" ht="12.75">
      <c r="A15" s="1" t="s">
        <v>226</v>
      </c>
      <c r="B15" s="1"/>
      <c r="F15" s="6"/>
      <c r="G15" s="17"/>
      <c r="H15" s="17">
        <f>$I$65</f>
        <v>7700</v>
      </c>
      <c r="I15" s="17"/>
    </row>
    <row r="16" spans="1:9" ht="12.75">
      <c r="A16" s="1" t="s">
        <v>227</v>
      </c>
      <c r="B16" s="1"/>
      <c r="F16" s="6"/>
      <c r="G16" s="17"/>
      <c r="H16" s="17">
        <f>$I$69</f>
        <v>0</v>
      </c>
      <c r="I16" s="17"/>
    </row>
    <row r="17" spans="1:9" ht="12.75">
      <c r="A17" s="1" t="s">
        <v>228</v>
      </c>
      <c r="B17" s="1"/>
      <c r="F17" s="6"/>
      <c r="G17" s="17"/>
      <c r="H17" s="17">
        <f>$I$80</f>
        <v>1415.902</v>
      </c>
      <c r="I17" s="17"/>
    </row>
    <row r="18" spans="3:10" ht="12.75">
      <c r="C18" s="4" t="s">
        <v>229</v>
      </c>
      <c r="E18" s="4"/>
      <c r="F18" s="6"/>
      <c r="G18" s="17"/>
      <c r="H18" s="17"/>
      <c r="I18" s="16">
        <f>I327</f>
        <v>11575.902</v>
      </c>
      <c r="J18" s="16"/>
    </row>
    <row r="19" spans="6:9" ht="12.75">
      <c r="F19" s="6"/>
      <c r="G19" s="17"/>
      <c r="H19" s="17"/>
      <c r="I19" s="17"/>
    </row>
    <row r="20" spans="1:9" ht="12.75">
      <c r="A20" s="1" t="s">
        <v>230</v>
      </c>
      <c r="F20" s="6"/>
      <c r="G20" s="17"/>
      <c r="H20" s="17">
        <f>I103</f>
        <v>1660.5</v>
      </c>
      <c r="I20" s="17"/>
    </row>
    <row r="21" spans="1:9" ht="12.75">
      <c r="A21" s="1" t="s">
        <v>231</v>
      </c>
      <c r="F21" s="6"/>
      <c r="G21" s="17"/>
      <c r="H21" s="17">
        <f>$I$115</f>
        <v>2844.375</v>
      </c>
      <c r="I21" s="17"/>
    </row>
    <row r="22" spans="1:9" ht="12.75">
      <c r="A22" s="1" t="s">
        <v>232</v>
      </c>
      <c r="F22" s="6"/>
      <c r="G22" s="17"/>
      <c r="H22" s="17">
        <f>$I$120</f>
        <v>2000</v>
      </c>
      <c r="I22" s="17"/>
    </row>
    <row r="23" spans="1:9" ht="12.75">
      <c r="A23" s="1" t="s">
        <v>233</v>
      </c>
      <c r="F23" s="6"/>
      <c r="G23" s="17"/>
      <c r="H23" s="17">
        <f>$I$147</f>
        <v>4301.58</v>
      </c>
      <c r="I23" s="17"/>
    </row>
    <row r="24" spans="1:9" ht="12.75">
      <c r="A24" s="1" t="s">
        <v>234</v>
      </c>
      <c r="F24" s="6"/>
      <c r="G24" s="17"/>
      <c r="H24" s="17">
        <f>$I$152</f>
        <v>750</v>
      </c>
      <c r="I24" s="17"/>
    </row>
    <row r="25" spans="1:9" ht="12.75">
      <c r="A25" s="1" t="s">
        <v>235</v>
      </c>
      <c r="F25" s="6"/>
      <c r="G25" s="17"/>
      <c r="H25" s="17">
        <f>$I$163</f>
        <v>2032</v>
      </c>
      <c r="I25" s="17"/>
    </row>
    <row r="26" spans="1:9" ht="12.75">
      <c r="A26" s="1" t="s">
        <v>236</v>
      </c>
      <c r="F26" s="6"/>
      <c r="G26" s="17"/>
      <c r="H26" s="17">
        <f>$I$170</f>
        <v>460.5</v>
      </c>
      <c r="I26" s="17"/>
    </row>
    <row r="27" spans="1:9" ht="12.75">
      <c r="A27" s="1" t="s">
        <v>237</v>
      </c>
      <c r="F27" s="6"/>
      <c r="G27" s="17"/>
      <c r="H27" s="17">
        <f>$I$185</f>
        <v>3651.56</v>
      </c>
      <c r="I27" s="17"/>
    </row>
    <row r="28" spans="1:9" ht="12.75">
      <c r="A28" s="1" t="s">
        <v>238</v>
      </c>
      <c r="F28" s="6"/>
      <c r="G28" s="17"/>
      <c r="H28" s="17">
        <f>$I$208</f>
        <v>8799.2</v>
      </c>
      <c r="I28" s="17"/>
    </row>
    <row r="29" spans="1:9" ht="12.75">
      <c r="A29" s="1" t="s">
        <v>239</v>
      </c>
      <c r="F29" s="6"/>
      <c r="G29" s="17"/>
      <c r="H29" s="17">
        <f>$I$218</f>
        <v>619</v>
      </c>
      <c r="I29" s="17"/>
    </row>
    <row r="30" spans="1:9" ht="12.75">
      <c r="A30" s="1" t="s">
        <v>240</v>
      </c>
      <c r="F30" s="6"/>
      <c r="G30" s="17"/>
      <c r="H30" s="17">
        <f>$I$225</f>
        <v>660</v>
      </c>
      <c r="I30" s="17"/>
    </row>
    <row r="31" spans="1:9" ht="12.75">
      <c r="A31" s="1" t="s">
        <v>81</v>
      </c>
      <c r="F31" s="6"/>
      <c r="G31" s="17"/>
      <c r="H31" s="17">
        <f>$I$233</f>
        <v>2700</v>
      </c>
      <c r="I31" s="17"/>
    </row>
    <row r="32" spans="1:9" ht="12.75">
      <c r="A32" s="1" t="s">
        <v>82</v>
      </c>
      <c r="F32" s="6"/>
      <c r="G32" s="17"/>
      <c r="H32" s="17">
        <f>$I$246</f>
        <v>3565.44</v>
      </c>
      <c r="I32" s="17"/>
    </row>
    <row r="33" spans="4:10" ht="12.75">
      <c r="D33" s="1" t="s">
        <v>83</v>
      </c>
      <c r="E33" s="1"/>
      <c r="F33" s="6"/>
      <c r="G33" s="17"/>
      <c r="H33" s="17"/>
      <c r="I33" s="16">
        <f>SUM(I103:I247)</f>
        <v>34044.155</v>
      </c>
      <c r="J33" s="16"/>
    </row>
    <row r="34" spans="1:9" ht="12.75">
      <c r="A34" s="1" t="s">
        <v>84</v>
      </c>
      <c r="F34" s="6"/>
      <c r="G34" s="17"/>
      <c r="H34" s="17">
        <f>$I$262</f>
        <v>6310</v>
      </c>
      <c r="I34" s="17"/>
    </row>
    <row r="35" spans="1:9" ht="12.75">
      <c r="A35" s="1" t="s">
        <v>85</v>
      </c>
      <c r="F35" s="6"/>
      <c r="G35" s="17"/>
      <c r="H35" s="17">
        <f>$I$269</f>
        <v>2000</v>
      </c>
      <c r="I35" s="17"/>
    </row>
    <row r="36" spans="1:9" ht="12.75">
      <c r="A36" s="1" t="s">
        <v>86</v>
      </c>
      <c r="F36" s="6"/>
      <c r="G36" s="17"/>
      <c r="H36" s="17">
        <f>$I$279</f>
        <v>3070</v>
      </c>
      <c r="I36" s="17"/>
    </row>
    <row r="37" spans="1:9" ht="12.75">
      <c r="A37" s="1" t="s">
        <v>87</v>
      </c>
      <c r="F37" s="6"/>
      <c r="G37" s="17"/>
      <c r="H37" s="17">
        <f>$I$285</f>
        <v>2500</v>
      </c>
      <c r="I37" s="17"/>
    </row>
    <row r="38" spans="1:9" ht="12.75">
      <c r="A38" s="1" t="s">
        <v>88</v>
      </c>
      <c r="F38" s="6"/>
      <c r="G38" s="17"/>
      <c r="H38" s="17">
        <f>$I$289</f>
        <v>2700</v>
      </c>
      <c r="I38" s="17"/>
    </row>
    <row r="39" spans="4:10" ht="12.75">
      <c r="D39" s="1" t="s">
        <v>89</v>
      </c>
      <c r="E39" s="1"/>
      <c r="F39" s="6"/>
      <c r="G39" s="17"/>
      <c r="H39" s="17"/>
      <c r="I39" s="16">
        <f>SUM(I262:I289)</f>
        <v>16580</v>
      </c>
      <c r="J39" s="16"/>
    </row>
    <row r="40" spans="1:9" ht="12.75">
      <c r="A40" s="1"/>
      <c r="F40" s="6"/>
      <c r="G40" s="17"/>
      <c r="H40" s="17"/>
      <c r="I40" s="17"/>
    </row>
    <row r="41" spans="1:9" ht="12.75">
      <c r="A41" s="1" t="s">
        <v>90</v>
      </c>
      <c r="F41" s="6"/>
      <c r="G41" s="17"/>
      <c r="H41" s="17">
        <f>$I$305</f>
        <v>0</v>
      </c>
      <c r="I41" s="17"/>
    </row>
    <row r="42" spans="1:9" ht="12.75">
      <c r="A42" s="1" t="s">
        <v>91</v>
      </c>
      <c r="F42" s="6"/>
      <c r="G42" s="17"/>
      <c r="H42" s="17">
        <f>$I$320</f>
        <v>0</v>
      </c>
      <c r="I42" s="17"/>
    </row>
    <row r="43" spans="4:10" ht="12.75">
      <c r="D43" s="1" t="s">
        <v>92</v>
      </c>
      <c r="E43" s="1"/>
      <c r="F43" s="6"/>
      <c r="G43" s="17"/>
      <c r="H43" s="17"/>
      <c r="I43" s="16">
        <f>SUM(I305:I320)</f>
        <v>0</v>
      </c>
      <c r="J43" s="16"/>
    </row>
    <row r="44" spans="1:9" ht="12.75">
      <c r="A44" s="1" t="s">
        <v>93</v>
      </c>
      <c r="F44" s="6"/>
      <c r="G44" s="17"/>
      <c r="H44" s="17"/>
      <c r="I44" s="16">
        <f>I327</f>
        <v>11575.902</v>
      </c>
    </row>
    <row r="45" spans="1:10" ht="13.5" customHeight="1">
      <c r="A45" s="1" t="s">
        <v>94</v>
      </c>
      <c r="B45" s="11"/>
      <c r="F45" s="6"/>
      <c r="G45" s="17"/>
      <c r="H45" s="17"/>
      <c r="I45" s="16">
        <f>I328</f>
        <v>50624.155</v>
      </c>
      <c r="J45" s="16"/>
    </row>
    <row r="46" spans="1:10" ht="12.75">
      <c r="A46" s="1" t="s">
        <v>95</v>
      </c>
      <c r="B46" s="1"/>
      <c r="F46" s="6"/>
      <c r="G46" s="17"/>
      <c r="H46" s="17"/>
      <c r="I46" s="16">
        <f>I329</f>
        <v>62200.057</v>
      </c>
      <c r="J46" s="16"/>
    </row>
    <row r="47" spans="1:10" ht="12.75">
      <c r="A47" s="1" t="s">
        <v>96</v>
      </c>
      <c r="C47" s="5"/>
      <c r="F47" s="6"/>
      <c r="G47" s="17"/>
      <c r="H47" s="17"/>
      <c r="I47" s="16">
        <f>I323</f>
        <v>6220.005700000001</v>
      </c>
      <c r="J47" s="16"/>
    </row>
    <row r="48" spans="6:9" ht="12.75">
      <c r="F48" s="6"/>
      <c r="G48" s="17"/>
      <c r="H48" s="17"/>
      <c r="I48" s="17"/>
    </row>
    <row r="49" spans="2:10" ht="12.75">
      <c r="B49" s="1" t="s">
        <v>97</v>
      </c>
      <c r="F49" s="6"/>
      <c r="G49" s="17"/>
      <c r="H49" s="17"/>
      <c r="I49" s="15">
        <f>I325</f>
        <v>68420.0627</v>
      </c>
      <c r="J49" s="15"/>
    </row>
    <row r="50" spans="1:10" ht="12.75">
      <c r="A50" s="1"/>
      <c r="F50" s="6"/>
      <c r="G50" s="17"/>
      <c r="H50" s="17"/>
      <c r="I50" s="16"/>
      <c r="J50" s="16"/>
    </row>
    <row r="51" spans="1:9" ht="12.75">
      <c r="A51" s="12" t="s">
        <v>98</v>
      </c>
      <c r="B51" s="14"/>
      <c r="G51" s="17"/>
      <c r="I51" s="17"/>
    </row>
    <row r="52" spans="6:9" ht="12.75">
      <c r="F52" s="6"/>
      <c r="G52" s="17"/>
      <c r="H52" s="17"/>
      <c r="I52" s="17"/>
    </row>
    <row r="53" spans="3:9" ht="12.75">
      <c r="C53" s="2" t="s">
        <v>99</v>
      </c>
      <c r="D53" s="3" t="s">
        <v>100</v>
      </c>
      <c r="E53" s="3" t="s">
        <v>101</v>
      </c>
      <c r="F53" s="20" t="s">
        <v>102</v>
      </c>
      <c r="G53" s="30" t="s">
        <v>103</v>
      </c>
      <c r="H53" s="18" t="s">
        <v>104</v>
      </c>
      <c r="I53" s="17"/>
    </row>
    <row r="54" spans="6:9" ht="12.75">
      <c r="F54" s="21"/>
      <c r="G54" s="17"/>
      <c r="H54" s="16"/>
      <c r="I54" s="17"/>
    </row>
    <row r="55" spans="1:9" ht="12.75">
      <c r="A55" s="1" t="s">
        <v>225</v>
      </c>
      <c r="C55" t="s">
        <v>50</v>
      </c>
      <c r="D55" t="s">
        <v>50</v>
      </c>
      <c r="F55" s="6" t="s">
        <v>50</v>
      </c>
      <c r="G55" s="17"/>
      <c r="H55" s="17"/>
      <c r="I55" s="17"/>
    </row>
    <row r="56" spans="1:9" ht="12.75">
      <c r="A56" t="s">
        <v>105</v>
      </c>
      <c r="C56">
        <v>5</v>
      </c>
      <c r="D56" t="s">
        <v>106</v>
      </c>
      <c r="E56">
        <v>1</v>
      </c>
      <c r="F56" s="6">
        <v>400</v>
      </c>
      <c r="G56" s="17">
        <f>C56*E56*F56</f>
        <v>2000</v>
      </c>
      <c r="H56" s="17">
        <f>G56</f>
        <v>2000</v>
      </c>
      <c r="I56" s="17"/>
    </row>
    <row r="57" spans="2:9" ht="12.75">
      <c r="B57" t="s">
        <v>107</v>
      </c>
      <c r="F57" s="6">
        <f>H56</f>
        <v>2000</v>
      </c>
      <c r="G57" s="6">
        <f>F57*B5</f>
        <v>460</v>
      </c>
      <c r="H57" s="17">
        <f>G57</f>
        <v>460</v>
      </c>
      <c r="I57" s="17"/>
    </row>
    <row r="58" spans="6:9" ht="12.75">
      <c r="F58" s="6"/>
      <c r="G58" s="6"/>
      <c r="H58" s="17"/>
      <c r="I58" s="17"/>
    </row>
    <row r="59" spans="6:10" ht="12.75">
      <c r="F59" s="21" t="s">
        <v>108</v>
      </c>
      <c r="G59" s="17"/>
      <c r="H59" s="17"/>
      <c r="I59" s="16">
        <f>SUM(H56:H57)</f>
        <v>2460</v>
      </c>
      <c r="J59" s="16"/>
    </row>
    <row r="60" spans="6:9" ht="12.75">
      <c r="F60" s="21"/>
      <c r="G60" s="17"/>
      <c r="H60" s="16"/>
      <c r="I60" s="17"/>
    </row>
    <row r="61" spans="1:9" ht="12.75">
      <c r="A61" s="1" t="s">
        <v>226</v>
      </c>
      <c r="F61" s="6"/>
      <c r="G61" s="17"/>
      <c r="H61" s="17"/>
      <c r="I61" s="17"/>
    </row>
    <row r="62" spans="1:9" ht="12.75">
      <c r="A62" t="s">
        <v>109</v>
      </c>
      <c r="C62">
        <v>14</v>
      </c>
      <c r="D62" t="s">
        <v>106</v>
      </c>
      <c r="E62">
        <v>1</v>
      </c>
      <c r="F62" s="6">
        <v>500</v>
      </c>
      <c r="G62" s="17">
        <f>C62*E62*F62</f>
        <v>7000</v>
      </c>
      <c r="H62" s="17">
        <f>G62</f>
        <v>7000</v>
      </c>
      <c r="I62" s="17"/>
    </row>
    <row r="63" spans="2:9" ht="12.75">
      <c r="B63" t="s">
        <v>107</v>
      </c>
      <c r="F63" s="6">
        <f>H62</f>
        <v>7000</v>
      </c>
      <c r="G63" s="6">
        <f>F63*B10</f>
        <v>700</v>
      </c>
      <c r="H63" s="17">
        <f>G63</f>
        <v>700</v>
      </c>
      <c r="I63" s="17"/>
    </row>
    <row r="64" spans="6:9" ht="12.75">
      <c r="F64" s="6"/>
      <c r="G64" s="6"/>
      <c r="H64" s="17"/>
      <c r="I64" s="17"/>
    </row>
    <row r="65" spans="6:10" ht="12.75">
      <c r="F65" s="21" t="s">
        <v>110</v>
      </c>
      <c r="G65" s="17"/>
      <c r="H65" s="17"/>
      <c r="I65" s="16">
        <f>SUM(H62:H63)</f>
        <v>7700</v>
      </c>
      <c r="J65" s="16"/>
    </row>
    <row r="66" spans="6:9" ht="12.75">
      <c r="F66" s="21"/>
      <c r="G66" s="17"/>
      <c r="H66" s="16"/>
      <c r="I66" s="17"/>
    </row>
    <row r="67" spans="1:9" ht="12.75">
      <c r="A67" s="1" t="s">
        <v>227</v>
      </c>
      <c r="F67" s="6"/>
      <c r="G67" s="17"/>
      <c r="H67" s="17"/>
      <c r="I67" s="17"/>
    </row>
    <row r="68" spans="1:9" ht="12.75">
      <c r="A68" t="s">
        <v>111</v>
      </c>
      <c r="F68" s="6"/>
      <c r="G68" s="17">
        <f>C68*E68*F68</f>
        <v>0</v>
      </c>
      <c r="H68" s="17">
        <f>G68</f>
        <v>0</v>
      </c>
      <c r="I68" s="17"/>
    </row>
    <row r="69" spans="6:10" ht="12.75">
      <c r="F69" s="21" t="s">
        <v>112</v>
      </c>
      <c r="G69" s="17"/>
      <c r="H69" s="17"/>
      <c r="I69" s="16">
        <f>SUM(H68:H68)</f>
        <v>0</v>
      </c>
      <c r="J69" s="16"/>
    </row>
    <row r="70" spans="6:9" ht="12.75">
      <c r="F70" s="6"/>
      <c r="G70" s="17"/>
      <c r="H70" s="6"/>
      <c r="I70" s="17"/>
    </row>
    <row r="71" spans="6:9" ht="12.75">
      <c r="F71" s="21"/>
      <c r="G71" s="17"/>
      <c r="H71" s="16"/>
      <c r="I71" s="17"/>
    </row>
    <row r="72" spans="1:9" ht="12.75">
      <c r="A72" s="1" t="s">
        <v>228</v>
      </c>
      <c r="F72" s="6"/>
      <c r="G72" s="17"/>
      <c r="H72" s="17"/>
      <c r="I72" s="17"/>
    </row>
    <row r="73" spans="1:9" ht="12.75">
      <c r="A73" t="s">
        <v>132</v>
      </c>
      <c r="I73" s="17"/>
    </row>
    <row r="74" spans="2:9" ht="12.75">
      <c r="B74" t="s">
        <v>133</v>
      </c>
      <c r="F74" s="6"/>
      <c r="G74" s="17">
        <f>C74*E74*F74</f>
        <v>0</v>
      </c>
      <c r="H74" s="17">
        <f aca="true" t="shared" si="0" ref="H74:H79">G74</f>
        <v>0</v>
      </c>
      <c r="I74" s="17"/>
    </row>
    <row r="75" spans="2:9" ht="12.75">
      <c r="B75" t="s">
        <v>134</v>
      </c>
      <c r="C75">
        <v>1</v>
      </c>
      <c r="D75" t="s">
        <v>135</v>
      </c>
      <c r="E75">
        <v>1</v>
      </c>
      <c r="F75" s="6">
        <v>380</v>
      </c>
      <c r="G75" s="17">
        <f>C75*E75*F75</f>
        <v>380</v>
      </c>
      <c r="H75" s="17">
        <f t="shared" si="0"/>
        <v>380</v>
      </c>
      <c r="I75" s="17"/>
    </row>
    <row r="76" spans="2:9" ht="12.75">
      <c r="B76" t="s">
        <v>136</v>
      </c>
      <c r="C76">
        <v>1</v>
      </c>
      <c r="D76" t="s">
        <v>137</v>
      </c>
      <c r="E76">
        <v>1</v>
      </c>
      <c r="F76" s="6">
        <v>622</v>
      </c>
      <c r="G76" s="17">
        <f>C76*E76*F76</f>
        <v>622</v>
      </c>
      <c r="H76" s="17">
        <f t="shared" si="0"/>
        <v>622</v>
      </c>
      <c r="I76" s="17"/>
    </row>
    <row r="77" spans="2:9" ht="12.75">
      <c r="B77" t="s">
        <v>138</v>
      </c>
      <c r="C77">
        <v>1</v>
      </c>
      <c r="D77" t="s">
        <v>139</v>
      </c>
      <c r="E77">
        <v>1</v>
      </c>
      <c r="F77" s="6">
        <f>G76</f>
        <v>622</v>
      </c>
      <c r="G77" s="17">
        <f>F77*0.1</f>
        <v>62.2</v>
      </c>
      <c r="H77" s="17">
        <f t="shared" si="0"/>
        <v>62.2</v>
      </c>
      <c r="I77" s="17"/>
    </row>
    <row r="78" spans="2:9" ht="12.75">
      <c r="B78" t="s">
        <v>107</v>
      </c>
      <c r="F78" s="6">
        <f>SUM(H75:H76)</f>
        <v>1002</v>
      </c>
      <c r="G78" s="6">
        <f>F78*B5</f>
        <v>230.46</v>
      </c>
      <c r="H78" s="17">
        <f t="shared" si="0"/>
        <v>230.46</v>
      </c>
      <c r="I78" s="17"/>
    </row>
    <row r="79" spans="2:9" ht="12.75">
      <c r="B79" t="s">
        <v>60</v>
      </c>
      <c r="F79" s="6">
        <f>F78</f>
        <v>1002</v>
      </c>
      <c r="G79" s="6">
        <f>F78*B9</f>
        <v>121.24199999999999</v>
      </c>
      <c r="H79" s="17">
        <f t="shared" si="0"/>
        <v>121.24199999999999</v>
      </c>
      <c r="I79" s="17"/>
    </row>
    <row r="80" spans="6:10" ht="12.75">
      <c r="F80" s="21" t="s">
        <v>140</v>
      </c>
      <c r="G80" s="17"/>
      <c r="H80" s="17"/>
      <c r="I80" s="16">
        <f>SUM(H74:H79)</f>
        <v>1415.902</v>
      </c>
      <c r="J80" s="16"/>
    </row>
    <row r="81" spans="6:9" ht="12.75">
      <c r="F81" s="21"/>
      <c r="G81" s="17"/>
      <c r="H81" s="16"/>
      <c r="I81" s="17"/>
    </row>
    <row r="82" spans="6:9" ht="12.75" hidden="1">
      <c r="F82" s="21"/>
      <c r="G82" s="17"/>
      <c r="H82" s="16"/>
      <c r="I82" s="17"/>
    </row>
    <row r="83" spans="1:9" ht="12.75" hidden="1">
      <c r="A83" s="1" t="s">
        <v>141</v>
      </c>
      <c r="F83" s="6"/>
      <c r="G83" s="17"/>
      <c r="H83" s="17"/>
      <c r="I83" s="17"/>
    </row>
    <row r="84" spans="1:9" ht="12.75" hidden="1">
      <c r="A84" t="s">
        <v>142</v>
      </c>
      <c r="F84" s="6"/>
      <c r="G84" s="17">
        <f>C84*E84*F84</f>
        <v>0</v>
      </c>
      <c r="H84" s="17">
        <f>G84</f>
        <v>0</v>
      </c>
      <c r="I84" s="17"/>
    </row>
    <row r="85" spans="1:9" ht="12.75" hidden="1">
      <c r="A85" t="s">
        <v>143</v>
      </c>
      <c r="F85" s="6"/>
      <c r="G85" s="17">
        <f>C85*E85*F85</f>
        <v>0</v>
      </c>
      <c r="H85" s="17">
        <f>G85</f>
        <v>0</v>
      </c>
      <c r="I85" s="17"/>
    </row>
    <row r="86" spans="1:9" ht="12.75" hidden="1">
      <c r="A86" t="s">
        <v>144</v>
      </c>
      <c r="F86" s="6"/>
      <c r="G86" s="17">
        <f>C86*E86*F86</f>
        <v>0</v>
      </c>
      <c r="H86" s="17">
        <f>G86</f>
        <v>0</v>
      </c>
      <c r="I86" s="17"/>
    </row>
    <row r="87" spans="6:10" ht="12.75" hidden="1">
      <c r="F87" s="21" t="s">
        <v>145</v>
      </c>
      <c r="G87" s="17"/>
      <c r="H87" s="17"/>
      <c r="I87" s="16">
        <f>SUM(H84:H86)</f>
        <v>0</v>
      </c>
      <c r="J87" s="16"/>
    </row>
    <row r="88" spans="6:9" ht="12.75" hidden="1">
      <c r="F88" s="21"/>
      <c r="G88" s="17"/>
      <c r="H88" s="16"/>
      <c r="I88" s="17"/>
    </row>
    <row r="89" spans="1:9" ht="12.75" hidden="1">
      <c r="A89" s="1" t="s">
        <v>146</v>
      </c>
      <c r="F89" s="6"/>
      <c r="G89" s="17"/>
      <c r="H89" s="17"/>
      <c r="I89" s="17"/>
    </row>
    <row r="90" spans="1:9" ht="12.75" hidden="1">
      <c r="A90" t="s">
        <v>147</v>
      </c>
      <c r="F90" s="6"/>
      <c r="G90" s="17">
        <f>C90*E90*F90</f>
        <v>0</v>
      </c>
      <c r="H90" s="17">
        <f>G90</f>
        <v>0</v>
      </c>
      <c r="I90" s="17"/>
    </row>
    <row r="91" spans="1:9" ht="12.75" hidden="1">
      <c r="A91" t="s">
        <v>148</v>
      </c>
      <c r="F91" s="6"/>
      <c r="G91" s="17">
        <f>C91*E91*F91</f>
        <v>0</v>
      </c>
      <c r="H91" s="17">
        <f>G91</f>
        <v>0</v>
      </c>
      <c r="I91" s="17"/>
    </row>
    <row r="92" spans="1:9" ht="12.75" hidden="1">
      <c r="A92" t="s">
        <v>149</v>
      </c>
      <c r="F92" s="6"/>
      <c r="G92" s="17">
        <f>C92*E92*F92</f>
        <v>0</v>
      </c>
      <c r="H92" s="17">
        <f>G92</f>
        <v>0</v>
      </c>
      <c r="I92" s="17"/>
    </row>
    <row r="93" spans="6:9" ht="12.75">
      <c r="F93" s="6"/>
      <c r="G93" s="17"/>
      <c r="H93" s="17"/>
      <c r="I93" s="17"/>
    </row>
    <row r="94" spans="6:10" s="1" customFormat="1" ht="12.75">
      <c r="F94" s="21"/>
      <c r="G94" s="17"/>
      <c r="H94" s="17"/>
      <c r="I94" s="16"/>
      <c r="J94" s="16"/>
    </row>
    <row r="95" spans="1:10" s="1" customFormat="1" ht="12.75">
      <c r="A95" s="12" t="s">
        <v>150</v>
      </c>
      <c r="B95" s="13"/>
      <c r="F95" s="21"/>
      <c r="G95" s="17"/>
      <c r="H95" s="16"/>
      <c r="I95" s="16"/>
      <c r="J95" s="16"/>
    </row>
    <row r="96" spans="6:9" ht="12.75">
      <c r="F96" s="6"/>
      <c r="G96" s="17"/>
      <c r="H96" s="17"/>
      <c r="I96" s="17"/>
    </row>
    <row r="97" spans="1:9" ht="12.75">
      <c r="A97" s="1" t="s">
        <v>230</v>
      </c>
      <c r="F97" s="6"/>
      <c r="G97" s="17"/>
      <c r="H97" s="17"/>
      <c r="I97" s="17"/>
    </row>
    <row r="98" spans="1:9" ht="12.75">
      <c r="A98" t="s">
        <v>151</v>
      </c>
      <c r="F98" s="6"/>
      <c r="I98" s="17"/>
    </row>
    <row r="99" spans="2:9" ht="12.75">
      <c r="B99" t="s">
        <v>152</v>
      </c>
      <c r="C99">
        <v>8</v>
      </c>
      <c r="D99" t="s">
        <v>106</v>
      </c>
      <c r="E99">
        <v>1</v>
      </c>
      <c r="F99" s="6">
        <v>150</v>
      </c>
      <c r="G99" s="17">
        <f>C99*E99*F99</f>
        <v>1200</v>
      </c>
      <c r="H99" s="17">
        <f>G99</f>
        <v>1200</v>
      </c>
      <c r="I99" s="17"/>
    </row>
    <row r="100" spans="2:9" ht="12.75">
      <c r="B100" t="s">
        <v>153</v>
      </c>
      <c r="C100">
        <v>1</v>
      </c>
      <c r="D100" t="s">
        <v>135</v>
      </c>
      <c r="E100">
        <v>1</v>
      </c>
      <c r="F100" s="6">
        <v>150</v>
      </c>
      <c r="G100" s="17">
        <f>C100*E100*F100</f>
        <v>150</v>
      </c>
      <c r="H100" s="17">
        <f>G100</f>
        <v>150</v>
      </c>
      <c r="I100" s="17"/>
    </row>
    <row r="101" spans="6:9" ht="12.75">
      <c r="F101" s="6"/>
      <c r="G101" s="17"/>
      <c r="H101" s="17"/>
      <c r="I101" s="17"/>
    </row>
    <row r="102" spans="2:9" ht="12.75">
      <c r="B102" t="s">
        <v>107</v>
      </c>
      <c r="F102" s="6">
        <f>SUM(H99:H100)</f>
        <v>1350</v>
      </c>
      <c r="G102" s="6">
        <f>F102*B5</f>
        <v>310.5</v>
      </c>
      <c r="H102" s="17">
        <f>G102</f>
        <v>310.5</v>
      </c>
      <c r="I102" s="17"/>
    </row>
    <row r="103" spans="6:10" ht="12.75">
      <c r="F103" s="21" t="s">
        <v>154</v>
      </c>
      <c r="G103" s="17"/>
      <c r="H103" s="17"/>
      <c r="I103" s="16">
        <f>SUM(H99:H102)</f>
        <v>1660.5</v>
      </c>
      <c r="J103" s="16"/>
    </row>
    <row r="104" spans="6:10" ht="12.75">
      <c r="F104" s="21"/>
      <c r="G104" s="17"/>
      <c r="H104" s="17"/>
      <c r="I104" s="16"/>
      <c r="J104" s="16"/>
    </row>
    <row r="105" spans="1:9" ht="12.75">
      <c r="A105" s="1" t="s">
        <v>231</v>
      </c>
      <c r="F105" s="6"/>
      <c r="G105" s="17"/>
      <c r="H105" s="17"/>
      <c r="I105" s="17"/>
    </row>
    <row r="106" spans="1:9" ht="12.75">
      <c r="A106" t="s">
        <v>155</v>
      </c>
      <c r="I106" s="17"/>
    </row>
    <row r="107" spans="2:9" ht="12.75">
      <c r="B107" t="s">
        <v>156</v>
      </c>
      <c r="C107">
        <v>3</v>
      </c>
      <c r="D107" t="s">
        <v>106</v>
      </c>
      <c r="E107">
        <v>1</v>
      </c>
      <c r="F107" s="6">
        <v>325</v>
      </c>
      <c r="G107" s="17">
        <f>C107*E107*F107</f>
        <v>975</v>
      </c>
      <c r="H107" s="17"/>
      <c r="I107" s="17"/>
    </row>
    <row r="108" spans="2:9" ht="12.75">
      <c r="B108" t="s">
        <v>157</v>
      </c>
      <c r="C108">
        <v>2</v>
      </c>
      <c r="D108" t="s">
        <v>106</v>
      </c>
      <c r="E108">
        <v>1</v>
      </c>
      <c r="F108" s="6">
        <v>325</v>
      </c>
      <c r="G108" s="17">
        <f>C108*E108*F108</f>
        <v>650</v>
      </c>
      <c r="H108" s="17">
        <f>SUM(G107:G108)</f>
        <v>1625</v>
      </c>
      <c r="I108" s="17"/>
    </row>
    <row r="109" spans="1:9" ht="12.75">
      <c r="A109" t="s">
        <v>158</v>
      </c>
      <c r="F109" s="6"/>
      <c r="G109" s="17"/>
      <c r="H109" s="17"/>
      <c r="I109" s="17"/>
    </row>
    <row r="110" spans="2:9" ht="12.75">
      <c r="B110" t="s">
        <v>156</v>
      </c>
      <c r="C110">
        <v>3</v>
      </c>
      <c r="D110" t="s">
        <v>106</v>
      </c>
      <c r="E110">
        <v>1</v>
      </c>
      <c r="F110" s="6">
        <v>125</v>
      </c>
      <c r="G110" s="17">
        <f>C110*E110*F110</f>
        <v>375</v>
      </c>
      <c r="H110" s="17"/>
      <c r="I110" s="17"/>
    </row>
    <row r="111" spans="2:9" ht="12.75">
      <c r="B111" t="s">
        <v>157</v>
      </c>
      <c r="C111">
        <v>2</v>
      </c>
      <c r="D111" t="s">
        <v>106</v>
      </c>
      <c r="E111">
        <v>1</v>
      </c>
      <c r="F111" s="6">
        <v>125</v>
      </c>
      <c r="G111" s="17">
        <f>C111*E111*F111</f>
        <v>250</v>
      </c>
      <c r="H111" s="17"/>
      <c r="I111" s="17"/>
    </row>
    <row r="112" spans="2:9" ht="12.75">
      <c r="B112" t="s">
        <v>159</v>
      </c>
      <c r="C112">
        <v>0.5</v>
      </c>
      <c r="D112" t="s">
        <v>135</v>
      </c>
      <c r="E112">
        <v>1</v>
      </c>
      <c r="F112" s="6">
        <v>125</v>
      </c>
      <c r="G112" s="17">
        <f>C112*E112*F112</f>
        <v>62.5</v>
      </c>
      <c r="H112" s="17">
        <f>SUM(G110:G112)</f>
        <v>687.5</v>
      </c>
      <c r="I112" s="17"/>
    </row>
    <row r="113" spans="6:9" ht="12.75">
      <c r="F113" s="6"/>
      <c r="G113" s="17"/>
      <c r="H113" s="17"/>
      <c r="I113" s="17"/>
    </row>
    <row r="114" spans="2:9" ht="12.75">
      <c r="B114" t="s">
        <v>107</v>
      </c>
      <c r="F114" s="6">
        <f>SUM(H108:H112)</f>
        <v>2312.5</v>
      </c>
      <c r="G114" s="6">
        <f>F114*B5</f>
        <v>531.875</v>
      </c>
      <c r="H114" s="17">
        <f>G114</f>
        <v>531.875</v>
      </c>
      <c r="I114" s="17"/>
    </row>
    <row r="115" spans="6:10" ht="12.75">
      <c r="F115" s="21" t="s">
        <v>160</v>
      </c>
      <c r="G115" s="17"/>
      <c r="H115" s="17"/>
      <c r="I115" s="16">
        <f>SUM(H107:H115)</f>
        <v>2844.375</v>
      </c>
      <c r="J115" s="16"/>
    </row>
    <row r="116" spans="6:10" ht="12.75">
      <c r="F116" s="21"/>
      <c r="G116" s="17"/>
      <c r="H116" s="17"/>
      <c r="I116" s="16"/>
      <c r="J116" s="16"/>
    </row>
    <row r="117" spans="1:10" ht="12.75">
      <c r="A117" s="1" t="s">
        <v>232</v>
      </c>
      <c r="F117" s="6"/>
      <c r="G117" s="17"/>
      <c r="H117" s="6"/>
      <c r="I117" s="6"/>
      <c r="J117" s="6"/>
    </row>
    <row r="118" spans="1:9" ht="12.75">
      <c r="A118" t="s">
        <v>0</v>
      </c>
      <c r="C118">
        <v>1</v>
      </c>
      <c r="D118" t="s">
        <v>139</v>
      </c>
      <c r="E118">
        <v>1</v>
      </c>
      <c r="F118" s="6">
        <v>1000</v>
      </c>
      <c r="G118" s="17">
        <f>C118*E118*F118</f>
        <v>1000</v>
      </c>
      <c r="H118" s="17">
        <f>G118</f>
        <v>1000</v>
      </c>
      <c r="I118" s="17"/>
    </row>
    <row r="119" spans="1:9" ht="12.75">
      <c r="A119" t="s">
        <v>1</v>
      </c>
      <c r="C119">
        <v>1</v>
      </c>
      <c r="D119" t="s">
        <v>139</v>
      </c>
      <c r="E119">
        <v>1</v>
      </c>
      <c r="F119" s="6">
        <v>1000</v>
      </c>
      <c r="G119" s="17">
        <f>C119*E119*F119</f>
        <v>1000</v>
      </c>
      <c r="H119" s="17">
        <f>G119</f>
        <v>1000</v>
      </c>
      <c r="I119" s="17"/>
    </row>
    <row r="120" spans="6:10" ht="12.75">
      <c r="F120" s="21" t="s">
        <v>2</v>
      </c>
      <c r="G120" s="17"/>
      <c r="H120" s="17"/>
      <c r="I120" s="16">
        <f>SUM(H118:H119)</f>
        <v>2000</v>
      </c>
      <c r="J120" s="16"/>
    </row>
    <row r="121" spans="6:10" ht="12.75">
      <c r="F121" s="21"/>
      <c r="G121" s="17"/>
      <c r="H121" s="17"/>
      <c r="I121" s="16"/>
      <c r="J121" s="16"/>
    </row>
    <row r="122" spans="1:9" ht="12.75">
      <c r="A122" s="1" t="s">
        <v>233</v>
      </c>
      <c r="F122" s="6"/>
      <c r="G122" s="17"/>
      <c r="H122" s="17" t="s">
        <v>50</v>
      </c>
      <c r="I122" s="17"/>
    </row>
    <row r="123" spans="1:9" ht="12.75">
      <c r="A123" t="s">
        <v>3</v>
      </c>
      <c r="I123" s="17"/>
    </row>
    <row r="124" spans="2:9" ht="12.75">
      <c r="B124" t="s">
        <v>4</v>
      </c>
      <c r="C124">
        <v>1</v>
      </c>
      <c r="D124" t="s">
        <v>135</v>
      </c>
      <c r="E124">
        <v>12</v>
      </c>
      <c r="F124" s="6">
        <v>25</v>
      </c>
      <c r="G124" s="17">
        <f>C124*E124*F124</f>
        <v>300</v>
      </c>
      <c r="H124" s="17"/>
      <c r="I124" s="17"/>
    </row>
    <row r="125" spans="2:9" ht="12.75">
      <c r="B125" t="s">
        <v>5</v>
      </c>
      <c r="C125">
        <v>1</v>
      </c>
      <c r="D125" t="s">
        <v>135</v>
      </c>
      <c r="E125">
        <v>12</v>
      </c>
      <c r="F125" s="6">
        <v>25</v>
      </c>
      <c r="G125" s="17">
        <f>C125*E125*F125</f>
        <v>300</v>
      </c>
      <c r="H125" s="17">
        <f>SUM(G124:G125)</f>
        <v>600</v>
      </c>
      <c r="I125" s="17"/>
    </row>
    <row r="126" spans="1:9" ht="12.75">
      <c r="A126" t="s">
        <v>175</v>
      </c>
      <c r="F126" s="6"/>
      <c r="G126" s="17"/>
      <c r="H126" s="17"/>
      <c r="I126" s="17"/>
    </row>
    <row r="127" spans="2:9" ht="12.75">
      <c r="B127" t="s">
        <v>4</v>
      </c>
      <c r="C127">
        <v>1</v>
      </c>
      <c r="D127" t="s">
        <v>135</v>
      </c>
      <c r="E127">
        <v>12</v>
      </c>
      <c r="F127" s="6">
        <v>22</v>
      </c>
      <c r="G127" s="17">
        <f>C127*E127*F127</f>
        <v>264</v>
      </c>
      <c r="H127" s="17"/>
      <c r="I127" s="17"/>
    </row>
    <row r="128" spans="2:9" ht="12.75">
      <c r="B128" t="s">
        <v>5</v>
      </c>
      <c r="C128">
        <v>1</v>
      </c>
      <c r="D128" t="s">
        <v>135</v>
      </c>
      <c r="E128">
        <v>12</v>
      </c>
      <c r="F128" s="6">
        <v>22</v>
      </c>
      <c r="G128" s="17">
        <f>C128*E128*F128</f>
        <v>264</v>
      </c>
      <c r="H128" s="17">
        <f>SUM(G127:G128)</f>
        <v>528</v>
      </c>
      <c r="I128" s="17"/>
    </row>
    <row r="129" spans="1:9" ht="12.75">
      <c r="A129" t="s">
        <v>176</v>
      </c>
      <c r="F129" s="6"/>
      <c r="G129" s="17"/>
      <c r="H129" s="17"/>
      <c r="I129" s="17"/>
    </row>
    <row r="130" spans="2:9" ht="12.75">
      <c r="B130" t="s">
        <v>4</v>
      </c>
      <c r="C130">
        <v>1</v>
      </c>
      <c r="D130" t="s">
        <v>135</v>
      </c>
      <c r="E130">
        <v>12</v>
      </c>
      <c r="F130" s="6">
        <v>22</v>
      </c>
      <c r="G130" s="17">
        <f>C130*E130*F130</f>
        <v>264</v>
      </c>
      <c r="H130" s="17"/>
      <c r="I130" s="17"/>
    </row>
    <row r="131" spans="2:9" ht="12.75">
      <c r="B131" t="s">
        <v>5</v>
      </c>
      <c r="C131">
        <v>1</v>
      </c>
      <c r="D131" t="s">
        <v>135</v>
      </c>
      <c r="E131">
        <v>12</v>
      </c>
      <c r="F131" s="6">
        <v>22</v>
      </c>
      <c r="G131" s="17">
        <f>C131*E131*F131</f>
        <v>264</v>
      </c>
      <c r="H131" s="17">
        <f>SUM(G130:G131)</f>
        <v>528</v>
      </c>
      <c r="I131" s="17"/>
    </row>
    <row r="132" spans="1:9" ht="12.75">
      <c r="A132" t="s">
        <v>177</v>
      </c>
      <c r="F132" s="6"/>
      <c r="G132" s="17"/>
      <c r="H132" s="17"/>
      <c r="I132" s="17"/>
    </row>
    <row r="133" spans="2:9" ht="12.75">
      <c r="B133" t="s">
        <v>156</v>
      </c>
      <c r="C133">
        <v>1</v>
      </c>
      <c r="D133" t="s">
        <v>135</v>
      </c>
      <c r="E133">
        <v>6</v>
      </c>
      <c r="F133" s="6">
        <v>13</v>
      </c>
      <c r="G133" s="17">
        <f>C133*E133*F133</f>
        <v>78</v>
      </c>
      <c r="H133" s="17"/>
      <c r="I133" s="17"/>
    </row>
    <row r="134" spans="2:9" ht="12.75">
      <c r="B134" t="s">
        <v>157</v>
      </c>
      <c r="C134">
        <v>2</v>
      </c>
      <c r="D134" t="s">
        <v>106</v>
      </c>
      <c r="E134">
        <v>12</v>
      </c>
      <c r="F134" s="6">
        <v>13</v>
      </c>
      <c r="G134" s="17">
        <f>C134*E134*F134</f>
        <v>312</v>
      </c>
      <c r="H134" s="17">
        <f>SUM(G133:G134)</f>
        <v>390</v>
      </c>
      <c r="I134" s="17"/>
    </row>
    <row r="135" spans="1:9" ht="12.75">
      <c r="A135" t="s">
        <v>178</v>
      </c>
      <c r="C135">
        <v>2</v>
      </c>
      <c r="D135" t="s">
        <v>106</v>
      </c>
      <c r="E135">
        <v>1</v>
      </c>
      <c r="F135" s="6">
        <v>100</v>
      </c>
      <c r="G135" s="17">
        <f>C135*E135*F135</f>
        <v>200</v>
      </c>
      <c r="H135" s="17">
        <f>G135</f>
        <v>200</v>
      </c>
      <c r="I135" s="17"/>
    </row>
    <row r="136" spans="1:9" ht="12.75">
      <c r="A136" t="s">
        <v>179</v>
      </c>
      <c r="F136" s="6"/>
      <c r="G136" s="17"/>
      <c r="H136" s="17"/>
      <c r="I136" s="17"/>
    </row>
    <row r="137" spans="2:9" ht="12.75">
      <c r="B137" t="s">
        <v>180</v>
      </c>
      <c r="C137">
        <v>2</v>
      </c>
      <c r="D137" t="s">
        <v>106</v>
      </c>
      <c r="E137">
        <v>1</v>
      </c>
      <c r="F137" s="6">
        <v>250</v>
      </c>
      <c r="G137" s="17">
        <f aca="true" t="shared" si="1" ref="G137:G144">C137*E137*F137</f>
        <v>500</v>
      </c>
      <c r="H137" s="17">
        <f aca="true" t="shared" si="2" ref="H137:H144">G137</f>
        <v>500</v>
      </c>
      <c r="I137" s="17"/>
    </row>
    <row r="138" spans="2:9" ht="12.75">
      <c r="B138" t="s">
        <v>181</v>
      </c>
      <c r="C138">
        <v>2</v>
      </c>
      <c r="D138" t="s">
        <v>106</v>
      </c>
      <c r="E138">
        <v>1</v>
      </c>
      <c r="F138" s="6">
        <v>250</v>
      </c>
      <c r="G138" s="17">
        <f t="shared" si="1"/>
        <v>500</v>
      </c>
      <c r="H138" s="17">
        <f t="shared" si="2"/>
        <v>500</v>
      </c>
      <c r="I138" s="17"/>
    </row>
    <row r="139" spans="2:9" ht="12.75">
      <c r="B139" t="s">
        <v>182</v>
      </c>
      <c r="C139">
        <v>1</v>
      </c>
      <c r="D139" t="s">
        <v>139</v>
      </c>
      <c r="E139">
        <v>1</v>
      </c>
      <c r="F139" s="6">
        <v>75</v>
      </c>
      <c r="G139" s="17">
        <f t="shared" si="1"/>
        <v>75</v>
      </c>
      <c r="H139" s="17">
        <f t="shared" si="2"/>
        <v>75</v>
      </c>
      <c r="I139" s="17"/>
    </row>
    <row r="140" spans="2:9" ht="12.75">
      <c r="B140" t="s">
        <v>183</v>
      </c>
      <c r="C140">
        <v>1</v>
      </c>
      <c r="D140" t="s">
        <v>135</v>
      </c>
      <c r="E140">
        <v>1</v>
      </c>
      <c r="F140" s="6">
        <v>200</v>
      </c>
      <c r="G140" s="17">
        <f t="shared" si="1"/>
        <v>200</v>
      </c>
      <c r="H140" s="17">
        <f t="shared" si="2"/>
        <v>200</v>
      </c>
      <c r="I140" s="17"/>
    </row>
    <row r="141" spans="1:9" ht="12.75">
      <c r="A141" t="s">
        <v>184</v>
      </c>
      <c r="C141">
        <v>1</v>
      </c>
      <c r="D141" t="s">
        <v>139</v>
      </c>
      <c r="E141">
        <v>1</v>
      </c>
      <c r="F141" s="6">
        <v>200</v>
      </c>
      <c r="G141" s="17">
        <f t="shared" si="1"/>
        <v>200</v>
      </c>
      <c r="H141" s="17">
        <f t="shared" si="2"/>
        <v>200</v>
      </c>
      <c r="I141" s="17"/>
    </row>
    <row r="142" spans="1:9" ht="12.75">
      <c r="A142" t="s">
        <v>185</v>
      </c>
      <c r="F142" s="6"/>
      <c r="G142" s="17">
        <f t="shared" si="1"/>
        <v>0</v>
      </c>
      <c r="H142" s="17">
        <f t="shared" si="2"/>
        <v>0</v>
      </c>
      <c r="I142" s="17"/>
    </row>
    <row r="143" spans="1:9" ht="12.75">
      <c r="A143" t="s">
        <v>186</v>
      </c>
      <c r="C143">
        <v>2</v>
      </c>
      <c r="D143" t="s">
        <v>106</v>
      </c>
      <c r="E143">
        <v>1</v>
      </c>
      <c r="F143" s="6">
        <v>30</v>
      </c>
      <c r="G143" s="17">
        <f t="shared" si="1"/>
        <v>60</v>
      </c>
      <c r="H143" s="17">
        <f t="shared" si="2"/>
        <v>60</v>
      </c>
      <c r="I143" s="17"/>
    </row>
    <row r="144" spans="1:9" ht="12.75">
      <c r="A144" t="s">
        <v>187</v>
      </c>
      <c r="C144">
        <v>2</v>
      </c>
      <c r="D144" t="s">
        <v>106</v>
      </c>
      <c r="E144">
        <v>1</v>
      </c>
      <c r="F144" s="6">
        <v>25</v>
      </c>
      <c r="G144" s="17">
        <f t="shared" si="1"/>
        <v>50</v>
      </c>
      <c r="H144" s="17">
        <f t="shared" si="2"/>
        <v>50</v>
      </c>
      <c r="I144" s="17"/>
    </row>
    <row r="145" spans="6:9" ht="12.75">
      <c r="F145" s="6"/>
      <c r="G145" s="17"/>
      <c r="H145" s="17"/>
      <c r="I145" s="17"/>
    </row>
    <row r="146" spans="2:9" ht="12.75">
      <c r="B146" t="s">
        <v>107</v>
      </c>
      <c r="F146" s="6">
        <f>SUM(H123:H134)</f>
        <v>2046</v>
      </c>
      <c r="G146" s="6">
        <f>F146*B5</f>
        <v>470.58000000000004</v>
      </c>
      <c r="H146" s="17">
        <f>G146</f>
        <v>470.58000000000004</v>
      </c>
      <c r="I146" s="17"/>
    </row>
    <row r="147" spans="6:10" ht="12.75">
      <c r="F147" s="21" t="s">
        <v>188</v>
      </c>
      <c r="G147" s="17"/>
      <c r="H147" s="17"/>
      <c r="I147" s="16">
        <f>SUM(H124:H146)</f>
        <v>4301.58</v>
      </c>
      <c r="J147" s="16"/>
    </row>
    <row r="148" spans="6:10" ht="12.75">
      <c r="F148" s="21"/>
      <c r="G148" s="17"/>
      <c r="H148" s="17"/>
      <c r="I148" s="16"/>
      <c r="J148" s="16"/>
    </row>
    <row r="149" spans="1:9" ht="12.75">
      <c r="A149" s="1" t="s">
        <v>234</v>
      </c>
      <c r="F149" s="6"/>
      <c r="G149" s="17"/>
      <c r="H149" s="17" t="s">
        <v>50</v>
      </c>
      <c r="I149" s="17"/>
    </row>
    <row r="150" spans="1:9" ht="12.75">
      <c r="A150" t="s">
        <v>189</v>
      </c>
      <c r="C150">
        <v>1</v>
      </c>
      <c r="D150" t="s">
        <v>139</v>
      </c>
      <c r="E150">
        <v>1</v>
      </c>
      <c r="F150" s="6">
        <v>750</v>
      </c>
      <c r="G150" s="17">
        <f>C150*E150*F150</f>
        <v>750</v>
      </c>
      <c r="H150" s="17">
        <f>G150</f>
        <v>750</v>
      </c>
      <c r="I150" s="17"/>
    </row>
    <row r="151" ht="12.75">
      <c r="I151" s="17"/>
    </row>
    <row r="152" spans="6:10" ht="12.75">
      <c r="F152" s="21" t="s">
        <v>190</v>
      </c>
      <c r="G152" s="17"/>
      <c r="H152" s="17"/>
      <c r="I152" s="16">
        <f>SUM(H150:H151)</f>
        <v>750</v>
      </c>
      <c r="J152" s="16"/>
    </row>
    <row r="153" spans="6:10" ht="12.75">
      <c r="F153" s="21"/>
      <c r="G153" s="17"/>
      <c r="H153" s="17"/>
      <c r="I153" s="16"/>
      <c r="J153" s="16"/>
    </row>
    <row r="154" spans="1:9" ht="12.75">
      <c r="A154" s="1" t="s">
        <v>235</v>
      </c>
      <c r="F154" s="6"/>
      <c r="G154" s="17"/>
      <c r="H154" s="17" t="s">
        <v>50</v>
      </c>
      <c r="I154" s="17"/>
    </row>
    <row r="155" spans="1:9" ht="12.75">
      <c r="A155" t="s">
        <v>191</v>
      </c>
      <c r="F155" s="6"/>
      <c r="G155" s="17"/>
      <c r="H155" s="17"/>
      <c r="I155" s="17"/>
    </row>
    <row r="156" spans="2:9" ht="12.75">
      <c r="B156" t="s">
        <v>192</v>
      </c>
      <c r="C156">
        <v>2</v>
      </c>
      <c r="D156" t="s">
        <v>106</v>
      </c>
      <c r="E156">
        <v>1</v>
      </c>
      <c r="F156" s="6">
        <v>350</v>
      </c>
      <c r="G156" s="17">
        <f>C156*E156*F156</f>
        <v>700</v>
      </c>
      <c r="H156" s="17"/>
      <c r="I156" s="17"/>
    </row>
    <row r="157" spans="2:9" ht="12.75">
      <c r="B157" t="s">
        <v>157</v>
      </c>
      <c r="C157">
        <v>2</v>
      </c>
      <c r="D157" t="s">
        <v>106</v>
      </c>
      <c r="E157">
        <v>1</v>
      </c>
      <c r="F157" s="6">
        <v>350</v>
      </c>
      <c r="G157" s="17">
        <f>C157*E157*F157</f>
        <v>700</v>
      </c>
      <c r="H157" s="17">
        <f>SUM(G156:G157)</f>
        <v>1400</v>
      </c>
      <c r="I157" s="17"/>
    </row>
    <row r="158" spans="1:9" ht="12.75">
      <c r="A158" t="s">
        <v>193</v>
      </c>
      <c r="C158">
        <v>1</v>
      </c>
      <c r="D158" t="s">
        <v>139</v>
      </c>
      <c r="E158">
        <v>1</v>
      </c>
      <c r="F158" s="6">
        <v>50</v>
      </c>
      <c r="G158" s="17">
        <f>C158*E158*F158</f>
        <v>50</v>
      </c>
      <c r="H158" s="17">
        <f>G158</f>
        <v>50</v>
      </c>
      <c r="I158" s="17"/>
    </row>
    <row r="159" spans="1:9" ht="12.75">
      <c r="A159" t="s">
        <v>194</v>
      </c>
      <c r="C159">
        <v>1</v>
      </c>
      <c r="D159" t="s">
        <v>139</v>
      </c>
      <c r="E159">
        <v>1</v>
      </c>
      <c r="F159" s="6">
        <v>100</v>
      </c>
      <c r="G159" s="17">
        <f>C159*E159*F159</f>
        <v>100</v>
      </c>
      <c r="H159" s="17">
        <f>G159</f>
        <v>100</v>
      </c>
      <c r="I159" s="17"/>
    </row>
    <row r="160" spans="1:9" ht="12.75">
      <c r="A160" t="s">
        <v>195</v>
      </c>
      <c r="C160">
        <v>2</v>
      </c>
      <c r="D160" t="s">
        <v>106</v>
      </c>
      <c r="E160">
        <v>1</v>
      </c>
      <c r="F160" s="6">
        <v>30</v>
      </c>
      <c r="G160" s="17">
        <f>C160*E160*F160</f>
        <v>60</v>
      </c>
      <c r="H160" s="17">
        <f>SUM(G159:G160)</f>
        <v>160</v>
      </c>
      <c r="I160" s="17"/>
    </row>
    <row r="161" spans="6:9" ht="12.75">
      <c r="F161" s="6"/>
      <c r="G161" s="17"/>
      <c r="H161" s="17"/>
      <c r="I161" s="17"/>
    </row>
    <row r="162" spans="2:9" ht="12.75">
      <c r="B162" t="s">
        <v>107</v>
      </c>
      <c r="F162" s="6">
        <f>SUM(H156:H157)</f>
        <v>1400</v>
      </c>
      <c r="G162" s="6">
        <f>F162*B5</f>
        <v>322</v>
      </c>
      <c r="H162" s="17">
        <f>G162</f>
        <v>322</v>
      </c>
      <c r="I162" s="17"/>
    </row>
    <row r="163" spans="6:10" ht="12.75">
      <c r="F163" s="21" t="s">
        <v>196</v>
      </c>
      <c r="G163" s="17"/>
      <c r="H163" s="17"/>
      <c r="I163" s="16">
        <f>SUM(H155:H162)</f>
        <v>2032</v>
      </c>
      <c r="J163" s="16"/>
    </row>
    <row r="164" spans="6:10" ht="12.75">
      <c r="F164" s="21"/>
      <c r="G164" s="17"/>
      <c r="H164" s="17"/>
      <c r="I164" s="16"/>
      <c r="J164" s="16"/>
    </row>
    <row r="165" spans="1:9" ht="12.75">
      <c r="A165" s="1" t="s">
        <v>236</v>
      </c>
      <c r="F165" s="6"/>
      <c r="G165" s="17"/>
      <c r="H165" s="17"/>
      <c r="I165" s="17"/>
    </row>
    <row r="166" spans="1:9" ht="12.75">
      <c r="A166" t="s">
        <v>197</v>
      </c>
      <c r="C166">
        <v>1</v>
      </c>
      <c r="D166" t="s">
        <v>135</v>
      </c>
      <c r="E166">
        <v>1</v>
      </c>
      <c r="F166" s="6">
        <v>350</v>
      </c>
      <c r="G166" s="17">
        <f>C166*E166*F166</f>
        <v>350</v>
      </c>
      <c r="H166" s="17">
        <f>SUM(G165:G166)</f>
        <v>350</v>
      </c>
      <c r="I166" s="17"/>
    </row>
    <row r="167" spans="1:9" ht="12.75">
      <c r="A167" t="s">
        <v>198</v>
      </c>
      <c r="C167">
        <v>1</v>
      </c>
      <c r="D167" t="s">
        <v>135</v>
      </c>
      <c r="E167">
        <v>1</v>
      </c>
      <c r="F167" s="6">
        <v>30</v>
      </c>
      <c r="G167" s="17">
        <f>C167*E167*F167</f>
        <v>30</v>
      </c>
      <c r="H167" s="17">
        <f>G167</f>
        <v>30</v>
      </c>
      <c r="I167" s="17"/>
    </row>
    <row r="168" spans="6:9" ht="12.75">
      <c r="F168" s="6"/>
      <c r="G168" s="17"/>
      <c r="H168" s="17"/>
      <c r="I168" s="17"/>
    </row>
    <row r="169" spans="2:9" ht="12.75">
      <c r="B169" t="s">
        <v>107</v>
      </c>
      <c r="F169" s="6">
        <f>H166</f>
        <v>350</v>
      </c>
      <c r="G169" s="6">
        <f>F169*B5</f>
        <v>80.5</v>
      </c>
      <c r="H169" s="17">
        <f>G169</f>
        <v>80.5</v>
      </c>
      <c r="I169" s="17"/>
    </row>
    <row r="170" spans="6:10" ht="12.75">
      <c r="F170" s="21" t="s">
        <v>199</v>
      </c>
      <c r="G170" s="17"/>
      <c r="H170" s="17"/>
      <c r="I170" s="16">
        <f>SUM(H166:H169)</f>
        <v>460.5</v>
      </c>
      <c r="J170" s="16"/>
    </row>
    <row r="171" spans="6:10" ht="12.75">
      <c r="F171" s="21"/>
      <c r="G171" s="17"/>
      <c r="H171" s="17"/>
      <c r="I171" s="16"/>
      <c r="J171" s="16"/>
    </row>
    <row r="172" spans="1:9" ht="12.75">
      <c r="A172" s="1" t="s">
        <v>237</v>
      </c>
      <c r="F172" s="6"/>
      <c r="G172" s="17"/>
      <c r="H172" s="17" t="s">
        <v>50</v>
      </c>
      <c r="I172" s="17"/>
    </row>
    <row r="173" spans="1:9" ht="12.75">
      <c r="A173" t="s">
        <v>7</v>
      </c>
      <c r="F173" s="6"/>
      <c r="G173" s="17"/>
      <c r="H173" s="17"/>
      <c r="I173" s="17"/>
    </row>
    <row r="174" spans="2:9" ht="12.75">
      <c r="B174" t="s">
        <v>4</v>
      </c>
      <c r="C174">
        <v>1</v>
      </c>
      <c r="D174" t="s">
        <v>135</v>
      </c>
      <c r="E174">
        <v>12</v>
      </c>
      <c r="F174" s="6">
        <v>25</v>
      </c>
      <c r="G174" s="17">
        <f>C174*E174*F174</f>
        <v>300</v>
      </c>
      <c r="H174" s="17"/>
      <c r="I174" s="17"/>
    </row>
    <row r="175" spans="2:9" ht="12.75">
      <c r="B175" t="s">
        <v>5</v>
      </c>
      <c r="C175">
        <v>1</v>
      </c>
      <c r="D175" t="s">
        <v>135</v>
      </c>
      <c r="E175">
        <v>12</v>
      </c>
      <c r="F175" s="6">
        <v>25</v>
      </c>
      <c r="G175" s="17">
        <f>C175*E175*F175</f>
        <v>300</v>
      </c>
      <c r="H175" s="17">
        <f>SUM(G174:G175)</f>
        <v>600</v>
      </c>
      <c r="I175" s="17"/>
    </row>
    <row r="176" spans="1:9" ht="12.75">
      <c r="A176" t="s">
        <v>8</v>
      </c>
      <c r="F176" s="6"/>
      <c r="G176" s="17"/>
      <c r="H176" s="17"/>
      <c r="I176" s="17"/>
    </row>
    <row r="177" spans="2:9" ht="12.75">
      <c r="B177" t="s">
        <v>4</v>
      </c>
      <c r="C177">
        <v>1</v>
      </c>
      <c r="D177" t="s">
        <v>135</v>
      </c>
      <c r="E177">
        <v>12</v>
      </c>
      <c r="F177" s="6">
        <v>22</v>
      </c>
      <c r="G177" s="17">
        <f>C177*E177*F177</f>
        <v>264</v>
      </c>
      <c r="H177" s="17"/>
      <c r="I177" s="17"/>
    </row>
    <row r="178" spans="2:9" ht="12.75">
      <c r="B178" t="s">
        <v>9</v>
      </c>
      <c r="C178">
        <v>1</v>
      </c>
      <c r="D178" t="s">
        <v>135</v>
      </c>
      <c r="E178">
        <v>14</v>
      </c>
      <c r="F178" s="6">
        <v>22</v>
      </c>
      <c r="G178" s="17">
        <f>C178*E178*F178</f>
        <v>308</v>
      </c>
      <c r="H178" s="17">
        <f>SUM(G177:G178)</f>
        <v>572</v>
      </c>
      <c r="I178" s="17"/>
    </row>
    <row r="179" spans="1:9" ht="12.75">
      <c r="A179" t="s">
        <v>10</v>
      </c>
      <c r="C179">
        <v>1</v>
      </c>
      <c r="D179" t="s">
        <v>139</v>
      </c>
      <c r="E179">
        <v>1</v>
      </c>
      <c r="F179" s="6">
        <v>350</v>
      </c>
      <c r="G179" s="17">
        <f>C179*E179*F179</f>
        <v>350</v>
      </c>
      <c r="H179" s="17">
        <f>G179</f>
        <v>350</v>
      </c>
      <c r="I179" s="17"/>
    </row>
    <row r="180" spans="1:9" ht="12.75">
      <c r="A180" t="s">
        <v>11</v>
      </c>
      <c r="C180">
        <v>2</v>
      </c>
      <c r="D180" t="s">
        <v>106</v>
      </c>
      <c r="E180">
        <v>1</v>
      </c>
      <c r="F180" s="6">
        <v>900</v>
      </c>
      <c r="G180" s="17">
        <f>C180*E180*F180</f>
        <v>1800</v>
      </c>
      <c r="H180" s="17">
        <f>G180</f>
        <v>1800</v>
      </c>
      <c r="I180" s="17"/>
    </row>
    <row r="181" spans="1:9" ht="12.75">
      <c r="A181" t="s">
        <v>12</v>
      </c>
      <c r="F181" s="6"/>
      <c r="I181" s="17"/>
    </row>
    <row r="182" spans="2:9" ht="12.75">
      <c r="B182" t="s">
        <v>13</v>
      </c>
      <c r="C182">
        <v>2</v>
      </c>
      <c r="D182" t="s">
        <v>106</v>
      </c>
      <c r="E182">
        <v>1</v>
      </c>
      <c r="F182" s="6">
        <v>30</v>
      </c>
      <c r="G182" s="17">
        <f>C182*E182*F182</f>
        <v>60</v>
      </c>
      <c r="H182" s="17">
        <f>G182</f>
        <v>60</v>
      </c>
      <c r="I182" s="17"/>
    </row>
    <row r="183" spans="6:9" ht="12.75">
      <c r="F183" s="6"/>
      <c r="G183" s="17"/>
      <c r="H183" s="17"/>
      <c r="I183" s="17"/>
    </row>
    <row r="184" spans="2:9" ht="12.75">
      <c r="B184" t="s">
        <v>107</v>
      </c>
      <c r="F184" s="6">
        <f>SUM(H173:H178)</f>
        <v>1172</v>
      </c>
      <c r="G184" s="6">
        <f>F184*B5</f>
        <v>269.56</v>
      </c>
      <c r="H184" s="17">
        <f>G184</f>
        <v>269.56</v>
      </c>
      <c r="I184" s="17"/>
    </row>
    <row r="185" spans="6:10" ht="12.75">
      <c r="F185" s="21" t="s">
        <v>14</v>
      </c>
      <c r="G185" s="17"/>
      <c r="H185" s="17"/>
      <c r="I185" s="16">
        <f>SUM(H173:H184)</f>
        <v>3651.56</v>
      </c>
      <c r="J185" s="16"/>
    </row>
    <row r="186" spans="6:10" ht="12.75">
      <c r="F186" s="21"/>
      <c r="G186" s="17"/>
      <c r="H186" s="17"/>
      <c r="I186" s="16"/>
      <c r="J186" s="16"/>
    </row>
    <row r="187" spans="1:9" ht="12.75">
      <c r="A187" s="1" t="s">
        <v>238</v>
      </c>
      <c r="F187" s="6"/>
      <c r="G187" s="17"/>
      <c r="H187" s="17" t="s">
        <v>50</v>
      </c>
      <c r="I187" s="17"/>
    </row>
    <row r="188" spans="1:9" ht="12.75">
      <c r="A188" t="s">
        <v>15</v>
      </c>
      <c r="F188" s="6"/>
      <c r="I188" s="17"/>
    </row>
    <row r="189" spans="1:9" ht="12.75">
      <c r="A189" t="s">
        <v>16</v>
      </c>
      <c r="B189" t="s">
        <v>156</v>
      </c>
      <c r="C189">
        <v>1</v>
      </c>
      <c r="D189" t="s">
        <v>135</v>
      </c>
      <c r="E189">
        <v>1</v>
      </c>
      <c r="F189" s="6">
        <v>1000</v>
      </c>
      <c r="G189" s="17">
        <f>C189*E189*F189</f>
        <v>1000</v>
      </c>
      <c r="H189" s="17"/>
      <c r="I189" s="17"/>
    </row>
    <row r="190" spans="2:9" ht="12.75">
      <c r="B190" t="s">
        <v>157</v>
      </c>
      <c r="C190">
        <v>1</v>
      </c>
      <c r="D190" t="s">
        <v>135</v>
      </c>
      <c r="E190">
        <v>1</v>
      </c>
      <c r="F190" s="6">
        <v>2000</v>
      </c>
      <c r="G190" s="17">
        <f>C190*E190*F190</f>
        <v>2000</v>
      </c>
      <c r="I190" s="17"/>
    </row>
    <row r="191" spans="2:9" ht="12.75">
      <c r="B191" t="s">
        <v>17</v>
      </c>
      <c r="C191">
        <v>1</v>
      </c>
      <c r="D191" t="s">
        <v>139</v>
      </c>
      <c r="E191">
        <v>1</v>
      </c>
      <c r="F191" s="6">
        <f>SUM(G189:G190)*0.1</f>
        <v>300</v>
      </c>
      <c r="G191" s="17">
        <f>F191</f>
        <v>300</v>
      </c>
      <c r="H191" s="17">
        <f>SUM(G189:G191)</f>
        <v>3300</v>
      </c>
      <c r="I191" s="17"/>
    </row>
    <row r="192" spans="1:9" ht="12.75">
      <c r="A192" t="s">
        <v>18</v>
      </c>
      <c r="B192" t="s">
        <v>19</v>
      </c>
      <c r="F192" s="6"/>
      <c r="G192" s="17"/>
      <c r="H192" s="17"/>
      <c r="I192" s="17"/>
    </row>
    <row r="193" spans="2:9" ht="12.75">
      <c r="B193" t="s">
        <v>156</v>
      </c>
      <c r="C193">
        <v>1</v>
      </c>
      <c r="D193" t="s">
        <v>135</v>
      </c>
      <c r="E193">
        <v>1</v>
      </c>
      <c r="F193" s="6">
        <v>450</v>
      </c>
      <c r="G193" s="17">
        <f>C193*E193*F193</f>
        <v>450</v>
      </c>
      <c r="H193" s="17"/>
      <c r="I193" s="17"/>
    </row>
    <row r="194" spans="2:9" ht="12.75">
      <c r="B194" t="s">
        <v>157</v>
      </c>
      <c r="C194">
        <v>1</v>
      </c>
      <c r="D194" t="s">
        <v>135</v>
      </c>
      <c r="E194">
        <v>1</v>
      </c>
      <c r="F194" s="6">
        <v>750</v>
      </c>
      <c r="G194" s="17">
        <f>C194*E194*F194</f>
        <v>750</v>
      </c>
      <c r="H194" s="17">
        <f>SUM(G193:G194)</f>
        <v>1200</v>
      </c>
      <c r="I194" s="17"/>
    </row>
    <row r="195" spans="1:9" ht="12.75">
      <c r="A195" t="s">
        <v>20</v>
      </c>
      <c r="F195" s="6"/>
      <c r="G195" s="17"/>
      <c r="H195" s="17"/>
      <c r="I195" s="17"/>
    </row>
    <row r="196" spans="2:9" ht="12.75">
      <c r="B196" t="s">
        <v>156</v>
      </c>
      <c r="C196">
        <v>1</v>
      </c>
      <c r="D196" t="s">
        <v>135</v>
      </c>
      <c r="E196">
        <v>6</v>
      </c>
      <c r="F196" s="6">
        <v>30</v>
      </c>
      <c r="G196" s="17">
        <f>C196*E196*F196</f>
        <v>180</v>
      </c>
      <c r="H196" s="17"/>
      <c r="I196" s="17"/>
    </row>
    <row r="197" spans="2:9" ht="12.75">
      <c r="B197" t="s">
        <v>157</v>
      </c>
      <c r="C197">
        <v>1</v>
      </c>
      <c r="D197" t="s">
        <v>135</v>
      </c>
      <c r="E197">
        <v>12</v>
      </c>
      <c r="F197" s="6">
        <v>30</v>
      </c>
      <c r="G197" s="17">
        <f>C197*E197*F197</f>
        <v>360</v>
      </c>
      <c r="H197" s="17">
        <f>SUM(G196:G197)</f>
        <v>540</v>
      </c>
      <c r="I197" s="17"/>
    </row>
    <row r="198" spans="1:9" ht="12.75">
      <c r="A198" t="s">
        <v>21</v>
      </c>
      <c r="C198">
        <v>1</v>
      </c>
      <c r="D198" t="s">
        <v>139</v>
      </c>
      <c r="E198">
        <v>1</v>
      </c>
      <c r="F198" s="6">
        <v>250</v>
      </c>
      <c r="G198" s="17">
        <f>C198*E198*F198</f>
        <v>250</v>
      </c>
      <c r="H198" s="17">
        <f>G198</f>
        <v>250</v>
      </c>
      <c r="I198" s="17"/>
    </row>
    <row r="199" spans="1:9" ht="12.75">
      <c r="A199" t="s">
        <v>22</v>
      </c>
      <c r="F199" s="6"/>
      <c r="G199" s="17"/>
      <c r="H199" s="17"/>
      <c r="I199" s="17"/>
    </row>
    <row r="200" spans="1:9" ht="12.75">
      <c r="A200" t="s">
        <v>16</v>
      </c>
      <c r="B200" t="s">
        <v>172</v>
      </c>
      <c r="C200">
        <v>1</v>
      </c>
      <c r="D200" t="s">
        <v>135</v>
      </c>
      <c r="E200">
        <v>1</v>
      </c>
      <c r="F200" s="6">
        <v>200</v>
      </c>
      <c r="G200" s="17">
        <f aca="true" t="shared" si="3" ref="G200:G205">C200*E200*F200</f>
        <v>200</v>
      </c>
      <c r="H200" s="17"/>
      <c r="I200" s="17"/>
    </row>
    <row r="201" spans="2:9" ht="12.75">
      <c r="B201" t="s">
        <v>23</v>
      </c>
      <c r="C201">
        <v>1</v>
      </c>
      <c r="D201" t="s">
        <v>135</v>
      </c>
      <c r="E201">
        <v>1</v>
      </c>
      <c r="F201" s="6">
        <v>250</v>
      </c>
      <c r="G201" s="17">
        <f t="shared" si="3"/>
        <v>250</v>
      </c>
      <c r="H201" s="17"/>
      <c r="I201" s="17"/>
    </row>
    <row r="202" spans="2:9" ht="12.75">
      <c r="B202" t="s">
        <v>24</v>
      </c>
      <c r="C202">
        <v>1</v>
      </c>
      <c r="D202" t="s">
        <v>135</v>
      </c>
      <c r="E202">
        <v>1</v>
      </c>
      <c r="F202" s="6">
        <v>450</v>
      </c>
      <c r="G202" s="17">
        <f t="shared" si="3"/>
        <v>450</v>
      </c>
      <c r="H202" s="17">
        <f>SUM(G200:G202)</f>
        <v>900</v>
      </c>
      <c r="I202" s="17"/>
    </row>
    <row r="203" spans="1:9" ht="12.75">
      <c r="A203" t="s">
        <v>25</v>
      </c>
      <c r="B203" t="s">
        <v>35</v>
      </c>
      <c r="C203">
        <v>1</v>
      </c>
      <c r="D203" t="s">
        <v>135</v>
      </c>
      <c r="E203">
        <v>1</v>
      </c>
      <c r="F203" s="6">
        <v>200</v>
      </c>
      <c r="G203" s="17">
        <f t="shared" si="3"/>
        <v>200</v>
      </c>
      <c r="H203" s="17">
        <f>G203</f>
        <v>200</v>
      </c>
      <c r="I203" s="17"/>
    </row>
    <row r="204" spans="1:9" ht="12.75">
      <c r="A204" t="s">
        <v>26</v>
      </c>
      <c r="C204">
        <v>1</v>
      </c>
      <c r="D204" t="s">
        <v>135</v>
      </c>
      <c r="E204">
        <v>1</v>
      </c>
      <c r="F204" s="6">
        <v>450</v>
      </c>
      <c r="G204" s="17">
        <f t="shared" si="3"/>
        <v>450</v>
      </c>
      <c r="H204" s="17">
        <f>G204</f>
        <v>450</v>
      </c>
      <c r="I204" s="17"/>
    </row>
    <row r="205" spans="1:9" ht="12.75">
      <c r="A205" t="s">
        <v>27</v>
      </c>
      <c r="C205">
        <v>1</v>
      </c>
      <c r="D205" t="s">
        <v>135</v>
      </c>
      <c r="E205">
        <v>1</v>
      </c>
      <c r="F205" s="6">
        <v>800</v>
      </c>
      <c r="G205" s="17">
        <f t="shared" si="3"/>
        <v>800</v>
      </c>
      <c r="H205" s="17">
        <f>G205</f>
        <v>800</v>
      </c>
      <c r="I205" s="17"/>
    </row>
    <row r="206" spans="6:9" ht="12.75">
      <c r="F206" s="6"/>
      <c r="G206" s="17"/>
      <c r="H206" s="17"/>
      <c r="I206" s="17"/>
    </row>
    <row r="207" spans="2:9" ht="12.75">
      <c r="B207" t="s">
        <v>107</v>
      </c>
      <c r="F207" s="6">
        <f>SUM(H189:H197)</f>
        <v>5040</v>
      </c>
      <c r="G207" s="17">
        <f>F207*B5</f>
        <v>1159.2</v>
      </c>
      <c r="H207" s="17">
        <f>G207</f>
        <v>1159.2</v>
      </c>
      <c r="I207" s="17"/>
    </row>
    <row r="208" spans="6:10" ht="12.75">
      <c r="F208" s="21" t="s">
        <v>28</v>
      </c>
      <c r="G208" s="17"/>
      <c r="H208" s="17"/>
      <c r="I208" s="16">
        <f>SUM(H189:H207)</f>
        <v>8799.2</v>
      </c>
      <c r="J208" s="16"/>
    </row>
    <row r="209" spans="6:10" ht="12.75">
      <c r="F209" s="21"/>
      <c r="G209" s="17"/>
      <c r="H209" s="17"/>
      <c r="I209" s="16"/>
      <c r="J209" s="16"/>
    </row>
    <row r="210" spans="1:10" ht="12.75">
      <c r="A210" s="1" t="s">
        <v>239</v>
      </c>
      <c r="F210" s="6"/>
      <c r="G210" s="17"/>
      <c r="H210" s="6"/>
      <c r="I210" s="6"/>
      <c r="J210" s="6"/>
    </row>
    <row r="211" spans="1:9" ht="12.75">
      <c r="A211" t="s">
        <v>29</v>
      </c>
      <c r="F211" s="6"/>
      <c r="I211" s="17"/>
    </row>
    <row r="212" spans="2:9" ht="12.75">
      <c r="B212" t="s">
        <v>18</v>
      </c>
      <c r="C212">
        <v>1</v>
      </c>
      <c r="D212" t="s">
        <v>135</v>
      </c>
      <c r="E212">
        <v>12</v>
      </c>
      <c r="F212" s="6">
        <v>25</v>
      </c>
      <c r="G212" s="17">
        <f>C212*E212*F212</f>
        <v>300</v>
      </c>
      <c r="H212" s="17">
        <f>G212</f>
        <v>300</v>
      </c>
      <c r="I212" s="17"/>
    </row>
    <row r="213" spans="1:9" ht="12.75">
      <c r="A213" t="s">
        <v>30</v>
      </c>
      <c r="C213">
        <v>1</v>
      </c>
      <c r="D213" t="s">
        <v>139</v>
      </c>
      <c r="E213">
        <v>1</v>
      </c>
      <c r="F213" s="6">
        <v>100</v>
      </c>
      <c r="G213" s="17">
        <f>C213*E213*F213</f>
        <v>100</v>
      </c>
      <c r="H213" s="17">
        <f>G213</f>
        <v>100</v>
      </c>
      <c r="I213" s="17"/>
    </row>
    <row r="214" spans="1:9" ht="12.75">
      <c r="A214" t="s">
        <v>31</v>
      </c>
      <c r="F214" s="6"/>
      <c r="G214" s="17">
        <f>C214*E214*F214</f>
        <v>0</v>
      </c>
      <c r="H214" s="17">
        <f>G214</f>
        <v>0</v>
      </c>
      <c r="I214" s="17"/>
    </row>
    <row r="215" spans="1:9" ht="12.75">
      <c r="A215" t="s">
        <v>32</v>
      </c>
      <c r="C215">
        <v>1</v>
      </c>
      <c r="D215" t="s">
        <v>139</v>
      </c>
      <c r="E215">
        <v>1</v>
      </c>
      <c r="F215" s="6">
        <v>150</v>
      </c>
      <c r="G215" s="17">
        <f>C215*E215*F215</f>
        <v>150</v>
      </c>
      <c r="H215" s="17">
        <f>G215</f>
        <v>150</v>
      </c>
      <c r="I215" s="17"/>
    </row>
    <row r="216" spans="6:9" ht="12.75">
      <c r="F216" s="6"/>
      <c r="G216" s="17"/>
      <c r="H216" s="17"/>
      <c r="I216" s="17"/>
    </row>
    <row r="217" spans="2:9" ht="12.75">
      <c r="B217" t="s">
        <v>107</v>
      </c>
      <c r="F217" s="6">
        <f>SUM(H211:H212)</f>
        <v>300</v>
      </c>
      <c r="G217" s="17">
        <f>F217*B5</f>
        <v>69</v>
      </c>
      <c r="H217" s="17">
        <f>G217</f>
        <v>69</v>
      </c>
      <c r="I217" s="17"/>
    </row>
    <row r="218" spans="6:10" ht="12.75">
      <c r="F218" s="21" t="s">
        <v>33</v>
      </c>
      <c r="G218" s="17"/>
      <c r="H218" s="17"/>
      <c r="I218" s="16">
        <f>SUM(H212:H217)</f>
        <v>619</v>
      </c>
      <c r="J218" s="16"/>
    </row>
    <row r="219" spans="6:10" ht="12.75">
      <c r="F219" s="21"/>
      <c r="G219" s="17"/>
      <c r="H219" s="17"/>
      <c r="I219" s="16"/>
      <c r="J219" s="16"/>
    </row>
    <row r="220" spans="1:9" ht="12.75">
      <c r="A220" s="1" t="s">
        <v>34</v>
      </c>
      <c r="F220" s="6"/>
      <c r="G220" s="17"/>
      <c r="H220" s="17" t="s">
        <v>50</v>
      </c>
      <c r="I220" s="17"/>
    </row>
    <row r="221" spans="1:9" ht="12.75">
      <c r="A221" t="s">
        <v>200</v>
      </c>
      <c r="F221" s="6"/>
      <c r="G221" s="17"/>
      <c r="H221" s="17"/>
      <c r="I221" s="17"/>
    </row>
    <row r="222" spans="1:9" ht="12.75">
      <c r="A222" t="s">
        <v>201</v>
      </c>
      <c r="C222">
        <v>4</v>
      </c>
      <c r="D222" t="s">
        <v>106</v>
      </c>
      <c r="E222">
        <v>1</v>
      </c>
      <c r="F222" s="6">
        <v>65</v>
      </c>
      <c r="G222" s="17">
        <f>C222*E222*F222</f>
        <v>260</v>
      </c>
      <c r="H222" s="17">
        <f>G222</f>
        <v>260</v>
      </c>
      <c r="I222" s="17"/>
    </row>
    <row r="223" spans="1:9" ht="12.75">
      <c r="A223" t="s">
        <v>202</v>
      </c>
      <c r="C223">
        <v>4</v>
      </c>
      <c r="D223" t="s">
        <v>106</v>
      </c>
      <c r="E223">
        <v>1</v>
      </c>
      <c r="F223" s="6">
        <v>75</v>
      </c>
      <c r="G223" s="17">
        <f>C223*E223*F223</f>
        <v>300</v>
      </c>
      <c r="H223" s="17">
        <f>G223</f>
        <v>300</v>
      </c>
      <c r="I223" s="17"/>
    </row>
    <row r="224" spans="1:9" ht="12.75">
      <c r="A224" t="s">
        <v>203</v>
      </c>
      <c r="C224">
        <v>1</v>
      </c>
      <c r="D224" t="s">
        <v>139</v>
      </c>
      <c r="E224">
        <v>1</v>
      </c>
      <c r="F224" s="6">
        <v>100</v>
      </c>
      <c r="G224" s="17">
        <f>C224*E224*F224</f>
        <v>100</v>
      </c>
      <c r="H224" s="17">
        <f>G224</f>
        <v>100</v>
      </c>
      <c r="I224" s="17"/>
    </row>
    <row r="225" spans="6:10" ht="12.75">
      <c r="F225" s="21" t="s">
        <v>204</v>
      </c>
      <c r="G225" s="17"/>
      <c r="H225" s="17"/>
      <c r="I225" s="16">
        <f>SUM(H222:H224)</f>
        <v>660</v>
      </c>
      <c r="J225" s="16"/>
    </row>
    <row r="226" spans="6:10" ht="12.75">
      <c r="F226" s="21"/>
      <c r="G226" s="17"/>
      <c r="H226" s="17"/>
      <c r="I226" s="16"/>
      <c r="J226" s="16"/>
    </row>
    <row r="227" spans="1:9" ht="12.75">
      <c r="A227" s="1" t="s">
        <v>81</v>
      </c>
      <c r="F227" s="6"/>
      <c r="G227" s="17"/>
      <c r="H227" s="17" t="s">
        <v>50</v>
      </c>
      <c r="I227" s="17"/>
    </row>
    <row r="228" spans="1:9" ht="12.75">
      <c r="A228" t="s">
        <v>205</v>
      </c>
      <c r="F228" s="6"/>
      <c r="G228" s="17"/>
      <c r="H228" s="17"/>
      <c r="I228" s="17"/>
    </row>
    <row r="229" spans="1:9" ht="12.75">
      <c r="A229" t="s">
        <v>206</v>
      </c>
      <c r="C229">
        <v>25</v>
      </c>
      <c r="D229" t="s">
        <v>207</v>
      </c>
      <c r="E229">
        <v>2</v>
      </c>
      <c r="F229" s="6">
        <v>12</v>
      </c>
      <c r="G229" s="17">
        <f>C229*E229*F229</f>
        <v>600</v>
      </c>
      <c r="H229" s="17">
        <f>G229</f>
        <v>600</v>
      </c>
      <c r="I229" s="17"/>
    </row>
    <row r="230" spans="1:9" ht="12.75">
      <c r="A230" t="s">
        <v>208</v>
      </c>
      <c r="C230">
        <v>1</v>
      </c>
      <c r="D230" t="s">
        <v>139</v>
      </c>
      <c r="E230">
        <v>1</v>
      </c>
      <c r="F230" s="6">
        <v>100</v>
      </c>
      <c r="G230" s="17">
        <f>C230*E230*F230</f>
        <v>100</v>
      </c>
      <c r="H230" s="17">
        <f>G230</f>
        <v>100</v>
      </c>
      <c r="I230" s="17"/>
    </row>
    <row r="231" spans="1:9" ht="12.75">
      <c r="A231" t="s">
        <v>209</v>
      </c>
      <c r="F231" s="6"/>
      <c r="I231" s="17"/>
    </row>
    <row r="232" spans="2:9" ht="12.75">
      <c r="B232" t="s">
        <v>210</v>
      </c>
      <c r="C232">
        <v>2</v>
      </c>
      <c r="D232" t="s">
        <v>106</v>
      </c>
      <c r="E232">
        <v>1</v>
      </c>
      <c r="F232" s="6">
        <v>1000</v>
      </c>
      <c r="G232" s="17">
        <f>C232*E232*F232</f>
        <v>2000</v>
      </c>
      <c r="H232" s="17">
        <f>G232</f>
        <v>2000</v>
      </c>
      <c r="I232" s="17"/>
    </row>
    <row r="233" spans="6:10" ht="12.75">
      <c r="F233" s="21" t="s">
        <v>211</v>
      </c>
      <c r="G233" s="17"/>
      <c r="H233" s="17"/>
      <c r="I233" s="16">
        <f>SUM(H228:H232)</f>
        <v>2700</v>
      </c>
      <c r="J233" s="16"/>
    </row>
    <row r="234" spans="6:10" ht="12.75">
      <c r="F234" s="21"/>
      <c r="G234" s="17"/>
      <c r="H234" s="17"/>
      <c r="I234" s="16"/>
      <c r="J234" s="16"/>
    </row>
    <row r="235" spans="6:10" ht="12.75">
      <c r="F235" s="21"/>
      <c r="G235" s="17"/>
      <c r="H235" s="17"/>
      <c r="I235" s="16"/>
      <c r="J235" s="16"/>
    </row>
    <row r="236" spans="1:9" ht="12.75">
      <c r="A236" s="1" t="s">
        <v>212</v>
      </c>
      <c r="F236" s="6"/>
      <c r="G236" s="17"/>
      <c r="H236" s="17" t="s">
        <v>50</v>
      </c>
      <c r="I236" s="17"/>
    </row>
    <row r="237" spans="1:9" ht="12.75">
      <c r="A237" t="s">
        <v>213</v>
      </c>
      <c r="C237">
        <v>3200</v>
      </c>
      <c r="D237" t="s">
        <v>214</v>
      </c>
      <c r="E237">
        <v>1</v>
      </c>
      <c r="F237" s="35">
        <v>0.46</v>
      </c>
      <c r="G237" s="17">
        <f>C237*E237*F237</f>
        <v>1472</v>
      </c>
      <c r="H237" s="17"/>
      <c r="I237" s="17"/>
    </row>
    <row r="238" spans="1:9" ht="12.75">
      <c r="A238" t="s">
        <v>215</v>
      </c>
      <c r="C238">
        <v>1</v>
      </c>
      <c r="D238" t="s">
        <v>139</v>
      </c>
      <c r="E238">
        <v>1</v>
      </c>
      <c r="F238" s="6">
        <f>G237</f>
        <v>1472</v>
      </c>
      <c r="G238" s="17">
        <f>G237*0.0825</f>
        <v>121.44000000000001</v>
      </c>
      <c r="H238" s="17">
        <f>SUM(G237:G238)</f>
        <v>1593.44</v>
      </c>
      <c r="I238" s="17"/>
    </row>
    <row r="239" spans="1:9" ht="12.75">
      <c r="A239" t="s">
        <v>216</v>
      </c>
      <c r="C239">
        <v>3200</v>
      </c>
      <c r="D239" t="s">
        <v>214</v>
      </c>
      <c r="E239">
        <v>1</v>
      </c>
      <c r="F239" s="35">
        <v>0.115</v>
      </c>
      <c r="G239" s="17">
        <f>C239*E239*F239</f>
        <v>368</v>
      </c>
      <c r="H239" s="17">
        <f>G239</f>
        <v>368</v>
      </c>
      <c r="I239" s="17"/>
    </row>
    <row r="240" spans="1:9" ht="12.75">
      <c r="A240" t="s">
        <v>36</v>
      </c>
      <c r="F240" s="6"/>
      <c r="G240" s="17"/>
      <c r="H240" s="17"/>
      <c r="I240" s="17"/>
    </row>
    <row r="241" spans="2:9" ht="12.75">
      <c r="B241" t="s">
        <v>38</v>
      </c>
      <c r="C241">
        <v>2</v>
      </c>
      <c r="D241" t="s">
        <v>37</v>
      </c>
      <c r="E241">
        <v>1</v>
      </c>
      <c r="F241" s="6">
        <v>70</v>
      </c>
      <c r="G241" s="17">
        <f>C241*E241*F241</f>
        <v>140</v>
      </c>
      <c r="H241" s="17">
        <f>G241</f>
        <v>140</v>
      </c>
      <c r="I241" s="17"/>
    </row>
    <row r="242" spans="1:9" ht="12.75">
      <c r="A242" t="s">
        <v>218</v>
      </c>
      <c r="F242" s="6"/>
      <c r="I242" s="17"/>
    </row>
    <row r="243" spans="3:9" ht="12.75">
      <c r="C243">
        <v>4</v>
      </c>
      <c r="D243" t="s">
        <v>219</v>
      </c>
      <c r="E243">
        <v>1</v>
      </c>
      <c r="F243">
        <v>350</v>
      </c>
      <c r="G243" s="17">
        <f>C243*E243*F243</f>
        <v>1400</v>
      </c>
      <c r="H243" s="17">
        <f>G243</f>
        <v>1400</v>
      </c>
      <c r="I243" s="17"/>
    </row>
    <row r="244" spans="1:9" ht="12.75">
      <c r="A244" t="s">
        <v>39</v>
      </c>
      <c r="C244">
        <v>1</v>
      </c>
      <c r="D244" t="s">
        <v>139</v>
      </c>
      <c r="E244">
        <v>1</v>
      </c>
      <c r="F244" s="6">
        <v>64</v>
      </c>
      <c r="G244" s="17">
        <f>C244*E244*F244</f>
        <v>64</v>
      </c>
      <c r="H244" s="17">
        <f>G244</f>
        <v>64</v>
      </c>
      <c r="I244" s="17"/>
    </row>
    <row r="245" spans="2:9" ht="12.75">
      <c r="B245" t="s">
        <v>40</v>
      </c>
      <c r="C245">
        <v>1</v>
      </c>
      <c r="D245" t="s">
        <v>139</v>
      </c>
      <c r="E245">
        <v>1</v>
      </c>
      <c r="F245" s="6">
        <v>30</v>
      </c>
      <c r="G245" s="17">
        <f>C245*E245*F245</f>
        <v>30</v>
      </c>
      <c r="H245" s="17">
        <f>G245</f>
        <v>30</v>
      </c>
      <c r="I245" s="17"/>
    </row>
    <row r="246" spans="6:10" ht="12.75">
      <c r="F246" s="21" t="s">
        <v>220</v>
      </c>
      <c r="G246" s="17"/>
      <c r="H246" s="17"/>
      <c r="I246" s="16">
        <f>SUM(H237:H244)</f>
        <v>3565.44</v>
      </c>
      <c r="J246" s="16"/>
    </row>
    <row r="247" spans="6:10" ht="12.75">
      <c r="F247" s="21"/>
      <c r="G247" s="17"/>
      <c r="H247" s="17"/>
      <c r="I247" s="16"/>
      <c r="J247" s="16"/>
    </row>
    <row r="248" spans="6:9" ht="12.75">
      <c r="F248" s="6"/>
      <c r="G248" s="17"/>
      <c r="H248" s="17"/>
      <c r="I248" s="17"/>
    </row>
    <row r="249" spans="1:9" ht="12.75">
      <c r="A249" s="1" t="s">
        <v>84</v>
      </c>
      <c r="F249" s="6"/>
      <c r="G249" s="17"/>
      <c r="H249" s="17"/>
      <c r="I249" s="17"/>
    </row>
    <row r="250" spans="1:9" ht="12.75">
      <c r="A250" t="s">
        <v>221</v>
      </c>
      <c r="C250">
        <v>5</v>
      </c>
      <c r="D250" t="s">
        <v>106</v>
      </c>
      <c r="E250">
        <v>1</v>
      </c>
      <c r="F250" s="6">
        <v>300</v>
      </c>
      <c r="G250" s="17">
        <f>C250*E250*F250</f>
        <v>1500</v>
      </c>
      <c r="H250" s="17">
        <f>G250</f>
        <v>1500</v>
      </c>
      <c r="I250" s="17"/>
    </row>
    <row r="251" spans="1:9" ht="12.75">
      <c r="A251" t="s">
        <v>222</v>
      </c>
      <c r="F251" s="6"/>
      <c r="G251" s="17"/>
      <c r="H251" s="17"/>
      <c r="I251" s="17"/>
    </row>
    <row r="252" spans="2:9" ht="12.75">
      <c r="B252" t="s">
        <v>44</v>
      </c>
      <c r="C252">
        <v>5</v>
      </c>
      <c r="D252" t="s">
        <v>106</v>
      </c>
      <c r="E252">
        <v>1</v>
      </c>
      <c r="F252" s="6">
        <v>150</v>
      </c>
      <c r="G252" s="17">
        <f>C252*E252*F252</f>
        <v>750</v>
      </c>
      <c r="H252" s="17">
        <f>G252</f>
        <v>750</v>
      </c>
      <c r="I252" s="17"/>
    </row>
    <row r="253" spans="1:9" ht="12.75">
      <c r="A253" t="s">
        <v>45</v>
      </c>
      <c r="C253">
        <v>12</v>
      </c>
      <c r="D253" t="s">
        <v>219</v>
      </c>
      <c r="E253">
        <v>1</v>
      </c>
      <c r="F253" s="6">
        <v>300</v>
      </c>
      <c r="G253" s="17">
        <f>C253*E253*F253</f>
        <v>3600</v>
      </c>
      <c r="H253" s="17">
        <f>G253</f>
        <v>3600</v>
      </c>
      <c r="I253" s="17"/>
    </row>
    <row r="254" spans="2:9" ht="12.75">
      <c r="B254" t="s">
        <v>46</v>
      </c>
      <c r="F254" s="6"/>
      <c r="G254" s="17"/>
      <c r="H254" s="17"/>
      <c r="I254" s="17"/>
    </row>
    <row r="255" spans="1:9" ht="12.75">
      <c r="A255" t="s">
        <v>47</v>
      </c>
      <c r="F255" s="6"/>
      <c r="G255" s="17"/>
      <c r="H255" s="17"/>
      <c r="I255" s="17"/>
    </row>
    <row r="256" spans="1:9" ht="12.75">
      <c r="A256" t="s">
        <v>48</v>
      </c>
      <c r="B256" t="s">
        <v>49</v>
      </c>
      <c r="C256">
        <v>1</v>
      </c>
      <c r="D256" t="s">
        <v>139</v>
      </c>
      <c r="E256">
        <v>1</v>
      </c>
      <c r="F256" s="6">
        <v>70</v>
      </c>
      <c r="G256" s="17">
        <f>C256*E256*F256</f>
        <v>70</v>
      </c>
      <c r="H256" s="17">
        <f>G256</f>
        <v>70</v>
      </c>
      <c r="I256" s="17"/>
    </row>
    <row r="257" spans="2:9" ht="12.75">
      <c r="B257" t="s">
        <v>241</v>
      </c>
      <c r="C257">
        <v>1</v>
      </c>
      <c r="D257" t="s">
        <v>139</v>
      </c>
      <c r="E257">
        <v>1</v>
      </c>
      <c r="F257" s="6">
        <v>100</v>
      </c>
      <c r="G257" s="17">
        <f>C257*E257*F257</f>
        <v>100</v>
      </c>
      <c r="H257" s="17">
        <f>G257</f>
        <v>100</v>
      </c>
      <c r="I257" s="17"/>
    </row>
    <row r="258" spans="1:9" ht="12.75">
      <c r="A258" t="s">
        <v>173</v>
      </c>
      <c r="C258">
        <v>10</v>
      </c>
      <c r="D258" t="s">
        <v>174</v>
      </c>
      <c r="E258">
        <v>1</v>
      </c>
      <c r="F258" s="6">
        <v>12</v>
      </c>
      <c r="G258" s="17">
        <f>C258*E258*F258</f>
        <v>120</v>
      </c>
      <c r="H258" s="17">
        <f>G258</f>
        <v>120</v>
      </c>
      <c r="I258" s="17"/>
    </row>
    <row r="259" spans="1:9" ht="12.75">
      <c r="A259" t="s">
        <v>242</v>
      </c>
      <c r="F259" s="6"/>
      <c r="G259" s="17"/>
      <c r="H259" s="17"/>
      <c r="I259" s="17"/>
    </row>
    <row r="260" spans="2:9" ht="12.75">
      <c r="B260" t="s">
        <v>243</v>
      </c>
      <c r="C260">
        <v>1</v>
      </c>
      <c r="D260" t="s">
        <v>217</v>
      </c>
      <c r="E260">
        <v>1</v>
      </c>
      <c r="F260" s="6">
        <v>85</v>
      </c>
      <c r="G260" s="17">
        <f>C260*E260*F260</f>
        <v>85</v>
      </c>
      <c r="H260" s="17">
        <f>G260</f>
        <v>85</v>
      </c>
      <c r="I260" s="17"/>
    </row>
    <row r="261" spans="2:9" ht="12.75">
      <c r="B261" t="s">
        <v>244</v>
      </c>
      <c r="C261">
        <v>1</v>
      </c>
      <c r="D261" t="s">
        <v>217</v>
      </c>
      <c r="E261">
        <v>1</v>
      </c>
      <c r="F261" s="6">
        <v>85</v>
      </c>
      <c r="G261" s="17">
        <f>C261*E261*F261</f>
        <v>85</v>
      </c>
      <c r="H261" s="17">
        <f>G261</f>
        <v>85</v>
      </c>
      <c r="I261" s="17"/>
    </row>
    <row r="262" spans="6:10" ht="12.75">
      <c r="F262" s="21" t="s">
        <v>245</v>
      </c>
      <c r="G262" s="17"/>
      <c r="H262" s="17"/>
      <c r="I262" s="16">
        <f>SUM(H250:H261)</f>
        <v>6310</v>
      </c>
      <c r="J262" s="16"/>
    </row>
    <row r="263" spans="6:10" ht="12.75">
      <c r="F263" s="21"/>
      <c r="G263" s="17"/>
      <c r="H263" s="17"/>
      <c r="I263" s="16"/>
      <c r="J263" s="16"/>
    </row>
    <row r="264" spans="1:9" ht="12.75">
      <c r="A264" s="1" t="s">
        <v>85</v>
      </c>
      <c r="F264" s="6"/>
      <c r="G264" s="17"/>
      <c r="H264" s="17"/>
      <c r="I264" s="17"/>
    </row>
    <row r="265" spans="1:9" ht="12.75">
      <c r="A265" t="s">
        <v>246</v>
      </c>
      <c r="C265">
        <v>1</v>
      </c>
      <c r="D265" t="s">
        <v>139</v>
      </c>
      <c r="E265">
        <v>1</v>
      </c>
      <c r="F265" s="6">
        <v>2000</v>
      </c>
      <c r="G265" s="17">
        <f>C265*E265*F265</f>
        <v>2000</v>
      </c>
      <c r="H265" s="17">
        <f>G265</f>
        <v>2000</v>
      </c>
      <c r="I265" s="17"/>
    </row>
    <row r="266" spans="1:9" ht="12.75">
      <c r="A266" t="s">
        <v>247</v>
      </c>
      <c r="F266" s="6"/>
      <c r="G266" s="17">
        <f>C266*E266*F266</f>
        <v>0</v>
      </c>
      <c r="H266" s="17">
        <f>G266</f>
        <v>0</v>
      </c>
      <c r="I266" s="17"/>
    </row>
    <row r="267" spans="1:9" ht="12.75">
      <c r="A267" t="s">
        <v>68</v>
      </c>
      <c r="F267" s="6"/>
      <c r="G267" s="17">
        <f>C267*E267*F267</f>
        <v>0</v>
      </c>
      <c r="H267" s="17">
        <f>G267</f>
        <v>0</v>
      </c>
      <c r="I267" s="17"/>
    </row>
    <row r="268" spans="1:9" ht="12.75">
      <c r="A268" t="s">
        <v>69</v>
      </c>
      <c r="F268" s="6"/>
      <c r="G268" s="17">
        <f>C268*E268*F268</f>
        <v>0</v>
      </c>
      <c r="H268" s="17">
        <f>G268</f>
        <v>0</v>
      </c>
      <c r="I268" s="17"/>
    </row>
    <row r="269" spans="6:10" ht="12.75">
      <c r="F269" s="21" t="s">
        <v>70</v>
      </c>
      <c r="G269" s="17"/>
      <c r="H269" s="17"/>
      <c r="I269" s="16">
        <f>SUM(H265:H268)</f>
        <v>2000</v>
      </c>
      <c r="J269" s="16"/>
    </row>
    <row r="270" spans="6:10" ht="12.75">
      <c r="F270" s="21"/>
      <c r="G270" s="17"/>
      <c r="H270" s="17"/>
      <c r="I270" s="16"/>
      <c r="J270" s="16"/>
    </row>
    <row r="271" spans="1:9" ht="12.75">
      <c r="A271" s="1" t="s">
        <v>86</v>
      </c>
      <c r="F271" s="6"/>
      <c r="G271" s="17"/>
      <c r="H271" s="17"/>
      <c r="I271" s="17"/>
    </row>
    <row r="272" spans="1:9" ht="12.75">
      <c r="A272" t="s">
        <v>41</v>
      </c>
      <c r="C272">
        <v>30</v>
      </c>
      <c r="D272" t="s">
        <v>219</v>
      </c>
      <c r="E272">
        <v>1</v>
      </c>
      <c r="F272" s="6">
        <v>40</v>
      </c>
      <c r="G272" s="17">
        <f aca="true" t="shared" si="4" ref="G272:G278">C272*E272*F272</f>
        <v>1200</v>
      </c>
      <c r="H272" s="17">
        <f aca="true" t="shared" si="5" ref="H272:H278">G272</f>
        <v>1200</v>
      </c>
      <c r="I272" s="17"/>
    </row>
    <row r="273" spans="1:9" ht="12.75">
      <c r="A273" t="s">
        <v>42</v>
      </c>
      <c r="C273">
        <v>3</v>
      </c>
      <c r="D273" t="s">
        <v>219</v>
      </c>
      <c r="E273">
        <v>1</v>
      </c>
      <c r="F273" s="6">
        <v>40</v>
      </c>
      <c r="G273" s="17">
        <f t="shared" si="4"/>
        <v>120</v>
      </c>
      <c r="H273" s="17">
        <f t="shared" si="5"/>
        <v>120</v>
      </c>
      <c r="I273" s="17"/>
    </row>
    <row r="274" spans="1:10" s="8" customFormat="1" ht="12.75">
      <c r="A274" s="8" t="s">
        <v>71</v>
      </c>
      <c r="C274" s="8">
        <v>2</v>
      </c>
      <c r="D274" s="8" t="s">
        <v>219</v>
      </c>
      <c r="E274" s="8">
        <v>1</v>
      </c>
      <c r="F274" s="22">
        <v>125</v>
      </c>
      <c r="G274" s="17">
        <f t="shared" si="4"/>
        <v>250</v>
      </c>
      <c r="H274" s="17">
        <f t="shared" si="5"/>
        <v>250</v>
      </c>
      <c r="I274" s="24"/>
      <c r="J274" s="24"/>
    </row>
    <row r="275" spans="1:10" s="8" customFormat="1" ht="12.75">
      <c r="A275" s="8" t="s">
        <v>43</v>
      </c>
      <c r="E275" s="8">
        <v>1</v>
      </c>
      <c r="F275" s="22"/>
      <c r="G275" s="17">
        <f t="shared" si="4"/>
        <v>0</v>
      </c>
      <c r="H275" s="17">
        <f t="shared" si="5"/>
        <v>0</v>
      </c>
      <c r="I275" s="24"/>
      <c r="J275" s="24"/>
    </row>
    <row r="276" spans="1:9" ht="12.75">
      <c r="A276" t="s">
        <v>72</v>
      </c>
      <c r="C276">
        <v>5</v>
      </c>
      <c r="D276" t="s">
        <v>219</v>
      </c>
      <c r="E276">
        <v>1</v>
      </c>
      <c r="F276" s="6">
        <v>250</v>
      </c>
      <c r="G276" s="17">
        <f t="shared" si="4"/>
        <v>1250</v>
      </c>
      <c r="H276" s="17">
        <f t="shared" si="5"/>
        <v>1250</v>
      </c>
      <c r="I276" s="17"/>
    </row>
    <row r="277" spans="1:10" s="8" customFormat="1" ht="12.75">
      <c r="A277" s="8" t="s">
        <v>73</v>
      </c>
      <c r="C277" s="8">
        <v>0.5</v>
      </c>
      <c r="D277" s="8" t="s">
        <v>137</v>
      </c>
      <c r="E277" s="8">
        <v>1</v>
      </c>
      <c r="F277" s="22">
        <v>200</v>
      </c>
      <c r="G277" s="17">
        <f t="shared" si="4"/>
        <v>100</v>
      </c>
      <c r="H277" s="17">
        <f t="shared" si="5"/>
        <v>100</v>
      </c>
      <c r="I277" s="24"/>
      <c r="J277" s="24"/>
    </row>
    <row r="278" spans="1:9" ht="12.75">
      <c r="A278" t="s">
        <v>74</v>
      </c>
      <c r="C278">
        <v>1</v>
      </c>
      <c r="D278" t="s">
        <v>139</v>
      </c>
      <c r="E278">
        <v>1</v>
      </c>
      <c r="F278" s="6">
        <v>150</v>
      </c>
      <c r="G278" s="17">
        <f t="shared" si="4"/>
        <v>150</v>
      </c>
      <c r="H278" s="17">
        <f t="shared" si="5"/>
        <v>150</v>
      </c>
      <c r="I278" s="17"/>
    </row>
    <row r="279" spans="6:10" ht="12.75">
      <c r="F279" s="21" t="s">
        <v>75</v>
      </c>
      <c r="G279" s="17"/>
      <c r="H279" s="17"/>
      <c r="I279" s="16">
        <f>SUM(H272:H278)</f>
        <v>3070</v>
      </c>
      <c r="J279" s="16"/>
    </row>
    <row r="280" spans="6:10" ht="12.75">
      <c r="F280" s="21"/>
      <c r="G280" s="17"/>
      <c r="H280" s="17"/>
      <c r="I280" s="16"/>
      <c r="J280" s="16"/>
    </row>
    <row r="281" spans="6:10" ht="12.75">
      <c r="F281" s="21"/>
      <c r="G281" s="17"/>
      <c r="H281" s="17"/>
      <c r="I281" s="16"/>
      <c r="J281" s="16"/>
    </row>
    <row r="282" spans="1:9" ht="12.75">
      <c r="A282" s="1" t="s">
        <v>87</v>
      </c>
      <c r="F282" s="6"/>
      <c r="G282" s="17"/>
      <c r="H282" s="17"/>
      <c r="I282" s="17"/>
    </row>
    <row r="283" spans="1:9" ht="12.75">
      <c r="A283" t="s">
        <v>76</v>
      </c>
      <c r="I283" s="17"/>
    </row>
    <row r="284" spans="2:9" ht="12.75">
      <c r="B284" t="s">
        <v>180</v>
      </c>
      <c r="C284">
        <v>1</v>
      </c>
      <c r="D284" t="s">
        <v>139</v>
      </c>
      <c r="E284">
        <v>1</v>
      </c>
      <c r="F284" s="6">
        <v>2500</v>
      </c>
      <c r="G284" s="17">
        <f>C284*E284*F284</f>
        <v>2500</v>
      </c>
      <c r="H284" s="17">
        <f>G284</f>
        <v>2500</v>
      </c>
      <c r="I284" s="17"/>
    </row>
    <row r="285" spans="6:10" ht="12.75">
      <c r="F285" s="21" t="s">
        <v>77</v>
      </c>
      <c r="G285" s="17"/>
      <c r="H285" s="17"/>
      <c r="I285" s="16">
        <f>SUM(H284:H284)</f>
        <v>2500</v>
      </c>
      <c r="J285" s="16"/>
    </row>
    <row r="286" spans="6:10" ht="12.75">
      <c r="F286" s="21"/>
      <c r="G286" s="17"/>
      <c r="H286" s="17"/>
      <c r="I286" s="16"/>
      <c r="J286" s="16"/>
    </row>
    <row r="287" spans="1:9" ht="12.75">
      <c r="A287" s="1" t="s">
        <v>88</v>
      </c>
      <c r="F287" s="6"/>
      <c r="G287" s="17"/>
      <c r="H287" s="17"/>
      <c r="I287" s="17"/>
    </row>
    <row r="288" spans="1:9" ht="12.75">
      <c r="A288" t="s">
        <v>78</v>
      </c>
      <c r="C288">
        <v>60</v>
      </c>
      <c r="D288" t="s">
        <v>79</v>
      </c>
      <c r="E288">
        <v>1</v>
      </c>
      <c r="F288" s="6">
        <v>45</v>
      </c>
      <c r="G288" s="17">
        <f>C288*E288*F288</f>
        <v>2700</v>
      </c>
      <c r="H288" s="17">
        <f>G288</f>
        <v>2700</v>
      </c>
      <c r="I288" s="17"/>
    </row>
    <row r="289" spans="6:10" ht="12.75">
      <c r="F289" s="21" t="s">
        <v>80</v>
      </c>
      <c r="G289" s="17"/>
      <c r="H289" s="17"/>
      <c r="I289" s="16">
        <f>SUM(H288:H288)</f>
        <v>2700</v>
      </c>
      <c r="J289" s="16"/>
    </row>
    <row r="290" spans="6:9" ht="12.75">
      <c r="F290" s="6"/>
      <c r="G290" s="17"/>
      <c r="H290" s="17"/>
      <c r="I290" s="17"/>
    </row>
    <row r="291" spans="1:9" ht="12.75">
      <c r="A291" s="1" t="s">
        <v>90</v>
      </c>
      <c r="F291" s="6"/>
      <c r="G291" s="17"/>
      <c r="H291" s="17"/>
      <c r="I291" s="17"/>
    </row>
    <row r="292" spans="1:9" ht="12.75">
      <c r="A292" t="s">
        <v>113</v>
      </c>
      <c r="F292" s="6"/>
      <c r="G292" s="17">
        <f aca="true" t="shared" si="6" ref="G292:G304">C292*E292*F292</f>
        <v>0</v>
      </c>
      <c r="H292" s="17">
        <f aca="true" t="shared" si="7" ref="H292:H304">G292</f>
        <v>0</v>
      </c>
      <c r="I292" s="17"/>
    </row>
    <row r="293" spans="1:9" ht="12.75">
      <c r="A293" t="s">
        <v>114</v>
      </c>
      <c r="F293" s="6"/>
      <c r="G293" s="17">
        <f t="shared" si="6"/>
        <v>0</v>
      </c>
      <c r="H293" s="17">
        <f t="shared" si="7"/>
        <v>0</v>
      </c>
      <c r="I293" s="17"/>
    </row>
    <row r="294" spans="1:9" ht="12.75">
      <c r="A294" t="s">
        <v>115</v>
      </c>
      <c r="F294" s="6"/>
      <c r="G294" s="17">
        <f t="shared" si="6"/>
        <v>0</v>
      </c>
      <c r="H294" s="17">
        <f t="shared" si="7"/>
        <v>0</v>
      </c>
      <c r="I294" s="17"/>
    </row>
    <row r="295" spans="1:9" ht="12.75">
      <c r="A295" t="s">
        <v>116</v>
      </c>
      <c r="F295" s="6"/>
      <c r="G295" s="17">
        <f t="shared" si="6"/>
        <v>0</v>
      </c>
      <c r="H295" s="17">
        <f t="shared" si="7"/>
        <v>0</v>
      </c>
      <c r="I295" s="17"/>
    </row>
    <row r="296" spans="1:9" ht="12.75">
      <c r="A296" t="s">
        <v>117</v>
      </c>
      <c r="F296" s="6"/>
      <c r="G296" s="17">
        <f t="shared" si="6"/>
        <v>0</v>
      </c>
      <c r="H296" s="17">
        <f t="shared" si="7"/>
        <v>0</v>
      </c>
      <c r="I296" s="17"/>
    </row>
    <row r="297" spans="1:9" ht="12.75">
      <c r="A297" t="s">
        <v>118</v>
      </c>
      <c r="F297" s="6"/>
      <c r="G297" s="17">
        <f t="shared" si="6"/>
        <v>0</v>
      </c>
      <c r="H297" s="17">
        <f t="shared" si="7"/>
        <v>0</v>
      </c>
      <c r="I297" s="17"/>
    </row>
    <row r="298" spans="1:9" ht="12.75">
      <c r="A298" t="s">
        <v>119</v>
      </c>
      <c r="F298" s="6"/>
      <c r="G298" s="17">
        <f t="shared" si="6"/>
        <v>0</v>
      </c>
      <c r="H298" s="17">
        <f t="shared" si="7"/>
        <v>0</v>
      </c>
      <c r="I298" s="17"/>
    </row>
    <row r="299" spans="1:9" ht="12.75">
      <c r="A299" t="s">
        <v>120</v>
      </c>
      <c r="F299" s="6"/>
      <c r="G299" s="17">
        <f t="shared" si="6"/>
        <v>0</v>
      </c>
      <c r="H299" s="17">
        <f t="shared" si="7"/>
        <v>0</v>
      </c>
      <c r="I299" s="17"/>
    </row>
    <row r="300" spans="1:9" ht="12.75">
      <c r="A300" t="s">
        <v>121</v>
      </c>
      <c r="F300" s="6"/>
      <c r="G300" s="17">
        <f t="shared" si="6"/>
        <v>0</v>
      </c>
      <c r="H300" s="17">
        <f t="shared" si="7"/>
        <v>0</v>
      </c>
      <c r="I300" s="17"/>
    </row>
    <row r="301" spans="1:9" ht="12.75">
      <c r="A301" t="s">
        <v>122</v>
      </c>
      <c r="F301" s="6"/>
      <c r="G301" s="17">
        <f t="shared" si="6"/>
        <v>0</v>
      </c>
      <c r="H301" s="17">
        <f t="shared" si="7"/>
        <v>0</v>
      </c>
      <c r="I301" s="17"/>
    </row>
    <row r="302" spans="1:9" ht="12.75">
      <c r="A302" t="s">
        <v>123</v>
      </c>
      <c r="F302" s="6"/>
      <c r="G302" s="17">
        <f t="shared" si="6"/>
        <v>0</v>
      </c>
      <c r="H302" s="17">
        <f t="shared" si="7"/>
        <v>0</v>
      </c>
      <c r="I302" s="17"/>
    </row>
    <row r="303" spans="1:9" ht="12.75">
      <c r="A303" t="s">
        <v>124</v>
      </c>
      <c r="F303" s="6"/>
      <c r="G303" s="17">
        <f t="shared" si="6"/>
        <v>0</v>
      </c>
      <c r="H303" s="17">
        <f t="shared" si="7"/>
        <v>0</v>
      </c>
      <c r="I303" s="17"/>
    </row>
    <row r="304" spans="1:9" ht="12.75">
      <c r="A304" t="s">
        <v>125</v>
      </c>
      <c r="F304" s="6"/>
      <c r="G304" s="17">
        <f t="shared" si="6"/>
        <v>0</v>
      </c>
      <c r="H304" s="17">
        <f t="shared" si="7"/>
        <v>0</v>
      </c>
      <c r="I304" s="17"/>
    </row>
    <row r="305" spans="6:10" ht="12.75">
      <c r="F305" s="21" t="s">
        <v>126</v>
      </c>
      <c r="G305" s="17"/>
      <c r="H305" s="17"/>
      <c r="I305" s="16">
        <f>SUM(H292:H304)</f>
        <v>0</v>
      </c>
      <c r="J305" s="16"/>
    </row>
    <row r="306" spans="6:10" ht="12.75">
      <c r="F306" s="21"/>
      <c r="G306" s="17">
        <f aca="true" t="shared" si="8" ref="G306:G319">C306*E306*F306</f>
        <v>0</v>
      </c>
      <c r="H306" s="17"/>
      <c r="I306" s="16"/>
      <c r="J306" s="16"/>
    </row>
    <row r="307" spans="1:10" s="1" customFormat="1" ht="12.75">
      <c r="A307" s="1" t="s">
        <v>127</v>
      </c>
      <c r="F307" s="21"/>
      <c r="G307" s="17">
        <f t="shared" si="8"/>
        <v>0</v>
      </c>
      <c r="H307" s="17"/>
      <c r="I307" s="16"/>
      <c r="J307" s="16"/>
    </row>
    <row r="308" spans="1:10" s="7" customFormat="1" ht="12.75">
      <c r="A308" s="7" t="s">
        <v>128</v>
      </c>
      <c r="F308" s="23"/>
      <c r="G308" s="17">
        <f t="shared" si="8"/>
        <v>0</v>
      </c>
      <c r="H308" s="17">
        <f aca="true" t="shared" si="9" ref="H308:H319">G308</f>
        <v>0</v>
      </c>
      <c r="I308" s="25"/>
      <c r="J308" s="25"/>
    </row>
    <row r="309" spans="1:10" s="7" customFormat="1" ht="12.75">
      <c r="A309" s="7" t="s">
        <v>129</v>
      </c>
      <c r="F309" s="23"/>
      <c r="G309" s="17">
        <f t="shared" si="8"/>
        <v>0</v>
      </c>
      <c r="H309" s="17">
        <f t="shared" si="9"/>
        <v>0</v>
      </c>
      <c r="I309" s="25"/>
      <c r="J309" s="25"/>
    </row>
    <row r="310" spans="1:10" s="7" customFormat="1" ht="12.75">
      <c r="A310" s="7" t="s">
        <v>130</v>
      </c>
      <c r="F310" s="23"/>
      <c r="G310" s="17">
        <f t="shared" si="8"/>
        <v>0</v>
      </c>
      <c r="H310" s="17">
        <f t="shared" si="9"/>
        <v>0</v>
      </c>
      <c r="I310" s="25"/>
      <c r="J310" s="25"/>
    </row>
    <row r="311" spans="1:10" s="7" customFormat="1" ht="12.75">
      <c r="A311" s="7" t="s">
        <v>131</v>
      </c>
      <c r="F311" s="23"/>
      <c r="G311" s="17">
        <f t="shared" si="8"/>
        <v>0</v>
      </c>
      <c r="H311" s="17">
        <f t="shared" si="9"/>
        <v>0</v>
      </c>
      <c r="I311" s="25"/>
      <c r="J311" s="25"/>
    </row>
    <row r="312" spans="1:10" s="7" customFormat="1" ht="12.75">
      <c r="A312" s="7" t="s">
        <v>161</v>
      </c>
      <c r="F312" s="23"/>
      <c r="G312" s="17">
        <f t="shared" si="8"/>
        <v>0</v>
      </c>
      <c r="H312" s="17">
        <f t="shared" si="9"/>
        <v>0</v>
      </c>
      <c r="I312" s="25"/>
      <c r="J312" s="25"/>
    </row>
    <row r="313" spans="1:10" s="7" customFormat="1" ht="12.75">
      <c r="A313" s="7" t="s">
        <v>162</v>
      </c>
      <c r="F313" s="23"/>
      <c r="G313" s="17">
        <f t="shared" si="8"/>
        <v>0</v>
      </c>
      <c r="H313" s="17">
        <f t="shared" si="9"/>
        <v>0</v>
      </c>
      <c r="I313" s="25"/>
      <c r="J313" s="25"/>
    </row>
    <row r="314" spans="1:10" s="7" customFormat="1" ht="12.75">
      <c r="A314" s="7" t="s">
        <v>163</v>
      </c>
      <c r="F314" s="23"/>
      <c r="G314" s="17">
        <f t="shared" si="8"/>
        <v>0</v>
      </c>
      <c r="H314" s="17">
        <f t="shared" si="9"/>
        <v>0</v>
      </c>
      <c r="I314" s="25"/>
      <c r="J314" s="25"/>
    </row>
    <row r="315" spans="1:10" s="7" customFormat="1" ht="12.75">
      <c r="A315" s="7" t="s">
        <v>164</v>
      </c>
      <c r="F315" s="23"/>
      <c r="G315" s="17">
        <f t="shared" si="8"/>
        <v>0</v>
      </c>
      <c r="H315" s="17">
        <f t="shared" si="9"/>
        <v>0</v>
      </c>
      <c r="I315" s="25"/>
      <c r="J315" s="25"/>
    </row>
    <row r="316" spans="1:10" s="7" customFormat="1" ht="12.75">
      <c r="A316" s="7" t="s">
        <v>165</v>
      </c>
      <c r="F316" s="23"/>
      <c r="G316" s="17">
        <f t="shared" si="8"/>
        <v>0</v>
      </c>
      <c r="H316" s="17">
        <f t="shared" si="9"/>
        <v>0</v>
      </c>
      <c r="I316" s="25"/>
      <c r="J316" s="25"/>
    </row>
    <row r="317" spans="1:10" s="7" customFormat="1" ht="12.75">
      <c r="A317" s="7" t="s">
        <v>166</v>
      </c>
      <c r="F317" s="23"/>
      <c r="G317" s="17">
        <f t="shared" si="8"/>
        <v>0</v>
      </c>
      <c r="H317" s="17">
        <f t="shared" si="9"/>
        <v>0</v>
      </c>
      <c r="I317" s="25"/>
      <c r="J317" s="25"/>
    </row>
    <row r="318" spans="1:10" s="7" customFormat="1" ht="12.75">
      <c r="A318" s="7" t="s">
        <v>167</v>
      </c>
      <c r="F318" s="23"/>
      <c r="G318" s="17">
        <f t="shared" si="8"/>
        <v>0</v>
      </c>
      <c r="H318" s="17">
        <f t="shared" si="9"/>
        <v>0</v>
      </c>
      <c r="I318" s="25"/>
      <c r="J318" s="25"/>
    </row>
    <row r="319" spans="1:9" ht="12.75">
      <c r="A319" t="s">
        <v>168</v>
      </c>
      <c r="F319" s="6"/>
      <c r="G319" s="17">
        <f t="shared" si="8"/>
        <v>0</v>
      </c>
      <c r="H319" s="17">
        <f t="shared" si="9"/>
        <v>0</v>
      </c>
      <c r="I319" s="17"/>
    </row>
    <row r="320" spans="6:10" ht="12.75">
      <c r="F320" s="21" t="s">
        <v>169</v>
      </c>
      <c r="G320" s="17"/>
      <c r="H320" s="17"/>
      <c r="I320" s="16">
        <f>SUM(H308:H319)</f>
        <v>0</v>
      </c>
      <c r="J320" s="16"/>
    </row>
    <row r="321" spans="6:10" ht="12.75">
      <c r="F321" s="21"/>
      <c r="G321" s="17"/>
      <c r="H321" s="17"/>
      <c r="I321" s="16"/>
      <c r="J321" s="16"/>
    </row>
    <row r="322" spans="6:10" ht="12.75">
      <c r="F322" s="21"/>
      <c r="G322" s="17"/>
      <c r="H322" s="17"/>
      <c r="I322" s="16"/>
      <c r="J322" s="16"/>
    </row>
    <row r="323" spans="1:10" ht="12.75">
      <c r="A323" s="1" t="s">
        <v>170</v>
      </c>
      <c r="C323" s="16"/>
      <c r="F323" s="16"/>
      <c r="G323" s="17"/>
      <c r="H323" s="16">
        <f>I323</f>
        <v>6220.005700000001</v>
      </c>
      <c r="I323" s="16">
        <f>10%*I329</f>
        <v>6220.005700000001</v>
      </c>
      <c r="J323" s="16"/>
    </row>
    <row r="324" spans="6:9" ht="12.75">
      <c r="F324" s="6"/>
      <c r="G324" s="17"/>
      <c r="H324" s="17"/>
      <c r="I324" s="17"/>
    </row>
    <row r="325" spans="2:10" ht="12.75">
      <c r="B325" s="1" t="s">
        <v>97</v>
      </c>
      <c r="F325" s="6"/>
      <c r="G325" s="17"/>
      <c r="H325" s="17"/>
      <c r="I325" s="26">
        <f>I329+I323</f>
        <v>68420.0627</v>
      </c>
      <c r="J325" s="26"/>
    </row>
    <row r="326" spans="6:9" ht="12.75">
      <c r="F326" s="6"/>
      <c r="G326" s="17"/>
      <c r="H326" s="17"/>
      <c r="I326" s="17"/>
    </row>
    <row r="327" spans="1:10" ht="12.75">
      <c r="A327" s="1" t="s">
        <v>93</v>
      </c>
      <c r="B327" s="1"/>
      <c r="F327" s="21"/>
      <c r="G327" s="17"/>
      <c r="H327" s="17"/>
      <c r="I327" s="16">
        <f>SUM(I54:I92)</f>
        <v>11575.902</v>
      </c>
      <c r="J327" s="16"/>
    </row>
    <row r="328" spans="1:10" ht="12.75">
      <c r="A328" s="1" t="s">
        <v>94</v>
      </c>
      <c r="C328" s="5"/>
      <c r="F328" s="6"/>
      <c r="G328" s="17"/>
      <c r="H328" s="17"/>
      <c r="I328" s="16">
        <f>SUM(I98:I322)</f>
        <v>50624.155</v>
      </c>
      <c r="J328" s="16"/>
    </row>
    <row r="329" spans="1:10" s="1" customFormat="1" ht="12.75">
      <c r="A329" s="1" t="s">
        <v>95</v>
      </c>
      <c r="C329" s="9"/>
      <c r="F329" s="21"/>
      <c r="G329" s="17"/>
      <c r="H329" s="17"/>
      <c r="I329" s="16">
        <f>I327+I328</f>
        <v>62200.057</v>
      </c>
      <c r="J329" s="16"/>
    </row>
    <row r="330" spans="6:9" ht="12.75">
      <c r="F330" s="6"/>
      <c r="G330" s="17"/>
      <c r="H330" s="17"/>
      <c r="I330" s="17"/>
    </row>
    <row r="331" spans="6:10" ht="12.75">
      <c r="F331" s="28" t="s">
        <v>171</v>
      </c>
      <c r="G331" s="17"/>
      <c r="H331" s="27">
        <f>SUM(H54:H323)</f>
        <v>68450.0627</v>
      </c>
      <c r="I331" s="27">
        <f>SUM(I54:I323)</f>
        <v>68420.06270000001</v>
      </c>
      <c r="J331" s="27"/>
    </row>
  </sheetData>
  <printOptions gridLines="1"/>
  <pageMargins left="0.75" right="0.75" top="1" bottom="1" header="0.5" footer="0.5"/>
  <pageSetup blackAndWhite="1" draft="1" orientation="portrait" scale="85"/>
  <headerFooter alignWithMargins="0">
    <oddHeader>&amp;C&amp;F</oddHeader>
    <oddFooter>&amp;CPage &amp;P</oddFooter>
  </headerFooter>
  <rowBreaks count="1" manualBreakCount="1">
    <brk id="4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Success Stories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Schuman</dc:creator>
  <cp:keywords/>
  <dc:description/>
  <cp:lastModifiedBy>Thomas Simon</cp:lastModifiedBy>
  <cp:lastPrinted>2009-09-18T19:57:06Z</cp:lastPrinted>
  <dcterms:created xsi:type="dcterms:W3CDTF">2005-02-02T23:29:21Z</dcterms:created>
  <cp:category/>
  <cp:version/>
  <cp:contentType/>
  <cp:contentStatus/>
</cp:coreProperties>
</file>